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heleniak\Desktop\Spraw. za 2023 rok\2023 rok\"/>
    </mc:Choice>
  </mc:AlternateContent>
  <xr:revisionPtr revIDLastSave="0" documentId="13_ncr:1_{407EDE6A-23D3-4523-BE9C-0188DA515092}" xr6:coauthVersionLast="47" xr6:coauthVersionMax="47" xr10:uidLastSave="{00000000-0000-0000-0000-000000000000}"/>
  <bookViews>
    <workbookView xWindow="-120" yWindow="-120" windowWidth="29040" windowHeight="15720" tabRatio="991" xr2:uid="{00000000-000D-0000-FFFF-FFFF00000000}"/>
  </bookViews>
  <sheets>
    <sheet name="2023" sheetId="1" r:id="rId1"/>
    <sheet name="Arkusz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1" l="1"/>
  <c r="G64" i="1"/>
  <c r="F64" i="1"/>
  <c r="E64" i="1"/>
  <c r="D64" i="1"/>
  <c r="C64" i="1"/>
  <c r="F58" i="1"/>
  <c r="H58" i="1" s="1"/>
  <c r="G52" i="1"/>
  <c r="D52" i="1"/>
  <c r="C52" i="1"/>
  <c r="F54" i="1"/>
  <c r="H54" i="1" s="1"/>
  <c r="C19" i="1"/>
  <c r="F25" i="1"/>
  <c r="H25" i="1" s="1"/>
  <c r="C6" i="1"/>
  <c r="G83" i="1"/>
  <c r="E83" i="1"/>
  <c r="D83" i="1"/>
  <c r="C83" i="1"/>
  <c r="F86" i="1"/>
  <c r="F84" i="1"/>
  <c r="F83" i="1" s="1"/>
  <c r="F82" i="1"/>
  <c r="F80" i="1"/>
  <c r="F78" i="1"/>
  <c r="F77" i="1"/>
  <c r="F76" i="1"/>
  <c r="F74" i="1"/>
  <c r="F72" i="1"/>
  <c r="H86" i="1" l="1"/>
  <c r="H85" i="1" s="1"/>
  <c r="G85" i="1"/>
  <c r="E85" i="1"/>
  <c r="D85" i="1"/>
  <c r="C85" i="1"/>
  <c r="H84" i="1"/>
  <c r="H83" i="1" s="1"/>
  <c r="H82" i="1"/>
  <c r="H81" i="1" s="1"/>
  <c r="G81" i="1"/>
  <c r="E81" i="1"/>
  <c r="D81" i="1"/>
  <c r="C81" i="1"/>
  <c r="H80" i="1"/>
  <c r="G79" i="1"/>
  <c r="E79" i="1"/>
  <c r="D79" i="1"/>
  <c r="C79" i="1"/>
  <c r="H78" i="1"/>
  <c r="H77" i="1"/>
  <c r="H76" i="1"/>
  <c r="G75" i="1"/>
  <c r="E75" i="1"/>
  <c r="D75" i="1"/>
  <c r="C75" i="1"/>
  <c r="H74" i="1"/>
  <c r="G73" i="1"/>
  <c r="E73" i="1"/>
  <c r="D73" i="1"/>
  <c r="C73" i="1"/>
  <c r="H72" i="1"/>
  <c r="H71" i="1" s="1"/>
  <c r="G71" i="1"/>
  <c r="E71" i="1"/>
  <c r="D71" i="1"/>
  <c r="C71" i="1"/>
  <c r="F63" i="1"/>
  <c r="H63" i="1" s="1"/>
  <c r="F61" i="1"/>
  <c r="H61" i="1" s="1"/>
  <c r="H60" i="1" s="1"/>
  <c r="G60" i="1"/>
  <c r="E60" i="1"/>
  <c r="D60" i="1"/>
  <c r="C60" i="1"/>
  <c r="F59" i="1"/>
  <c r="H59" i="1" s="1"/>
  <c r="F57" i="1"/>
  <c r="H57" i="1" s="1"/>
  <c r="F56" i="1"/>
  <c r="H56" i="1" s="1"/>
  <c r="G55" i="1"/>
  <c r="E55" i="1"/>
  <c r="D55" i="1"/>
  <c r="C55" i="1"/>
  <c r="F53" i="1"/>
  <c r="H53" i="1" s="1"/>
  <c r="H52" i="1" s="1"/>
  <c r="E52" i="1"/>
  <c r="F51" i="1"/>
  <c r="H51" i="1" s="1"/>
  <c r="F50" i="1"/>
  <c r="H50" i="1" s="1"/>
  <c r="F49" i="1"/>
  <c r="H49" i="1" s="1"/>
  <c r="F48" i="1"/>
  <c r="H48" i="1" s="1"/>
  <c r="F47" i="1"/>
  <c r="H47" i="1" s="1"/>
  <c r="G46" i="1"/>
  <c r="E46" i="1"/>
  <c r="D46" i="1"/>
  <c r="C46" i="1"/>
  <c r="F45" i="1"/>
  <c r="H45" i="1" s="1"/>
  <c r="F44" i="1"/>
  <c r="H44" i="1" s="1"/>
  <c r="F43" i="1"/>
  <c r="H43" i="1" s="1"/>
  <c r="G42" i="1"/>
  <c r="E42" i="1"/>
  <c r="D42" i="1"/>
  <c r="C42" i="1"/>
  <c r="F41" i="1"/>
  <c r="H41" i="1" s="1"/>
  <c r="F40" i="1"/>
  <c r="H40" i="1" s="1"/>
  <c r="F39" i="1"/>
  <c r="H39" i="1" s="1"/>
  <c r="F38" i="1"/>
  <c r="H38" i="1" s="1"/>
  <c r="G37" i="1"/>
  <c r="E37" i="1"/>
  <c r="D37" i="1"/>
  <c r="C37" i="1"/>
  <c r="F32" i="1"/>
  <c r="H32" i="1" s="1"/>
  <c r="H31" i="1" s="1"/>
  <c r="G31" i="1"/>
  <c r="E31" i="1"/>
  <c r="D31" i="1"/>
  <c r="C31" i="1"/>
  <c r="F30" i="1"/>
  <c r="H30" i="1" s="1"/>
  <c r="F29" i="1"/>
  <c r="H29" i="1" s="1"/>
  <c r="F28" i="1"/>
  <c r="H28" i="1" s="1"/>
  <c r="F27" i="1"/>
  <c r="H27" i="1" s="1"/>
  <c r="F26" i="1"/>
  <c r="H26" i="1" s="1"/>
  <c r="F24" i="1"/>
  <c r="H24" i="1" s="1"/>
  <c r="F23" i="1"/>
  <c r="H23" i="1" s="1"/>
  <c r="F22" i="1"/>
  <c r="H22" i="1" s="1"/>
  <c r="F21" i="1"/>
  <c r="H21" i="1" s="1"/>
  <c r="F20" i="1"/>
  <c r="H20" i="1" s="1"/>
  <c r="G19" i="1"/>
  <c r="E19" i="1"/>
  <c r="D19" i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G6" i="1"/>
  <c r="E6" i="1"/>
  <c r="D6" i="1"/>
  <c r="F5" i="1"/>
  <c r="F81" i="1" l="1"/>
  <c r="F60" i="1"/>
  <c r="D87" i="1"/>
  <c r="F73" i="1"/>
  <c r="E87" i="1"/>
  <c r="G62" i="1"/>
  <c r="F19" i="1"/>
  <c r="F52" i="1"/>
  <c r="E62" i="1"/>
  <c r="F42" i="1"/>
  <c r="F37" i="1"/>
  <c r="C62" i="1"/>
  <c r="D62" i="1"/>
  <c r="G87" i="1"/>
  <c r="F75" i="1"/>
  <c r="F79" i="1"/>
  <c r="F85" i="1"/>
  <c r="F55" i="1"/>
  <c r="F31" i="1"/>
  <c r="F46" i="1"/>
  <c r="C87" i="1"/>
  <c r="H37" i="1"/>
  <c r="H42" i="1"/>
  <c r="H46" i="1"/>
  <c r="H75" i="1"/>
  <c r="H79" i="1"/>
  <c r="H6" i="1"/>
  <c r="H19" i="1"/>
  <c r="H55" i="1"/>
  <c r="H73" i="1"/>
  <c r="H5" i="1"/>
  <c r="F6" i="1"/>
  <c r="F71" i="1"/>
  <c r="E89" i="1" l="1"/>
  <c r="D89" i="1"/>
  <c r="H87" i="1"/>
  <c r="C89" i="1"/>
  <c r="G89" i="1"/>
  <c r="F62" i="1"/>
  <c r="F87" i="1"/>
  <c r="H62" i="1"/>
  <c r="F89" i="1" l="1"/>
  <c r="H89" i="1"/>
</calcChain>
</file>

<file path=xl/sharedStrings.xml><?xml version="1.0" encoding="utf-8"?>
<sst xmlns="http://schemas.openxmlformats.org/spreadsheetml/2006/main" count="111" uniqueCount="81">
  <si>
    <t>Załącznik nr 1</t>
  </si>
  <si>
    <t>Jednostka</t>
  </si>
  <si>
    <t>Grupy środków trwałych</t>
  </si>
  <si>
    <t>Zmiana wartości</t>
  </si>
  <si>
    <t>Wartość środków trwałych</t>
  </si>
  <si>
    <t>zwiększenie</t>
  </si>
  <si>
    <t>zmniejszenie</t>
  </si>
  <si>
    <t>amortyzacja</t>
  </si>
  <si>
    <t>Urząd Gminy</t>
  </si>
  <si>
    <t>Grunty</t>
  </si>
  <si>
    <t>Budynki i lokale</t>
  </si>
  <si>
    <t>Budynek administracyjny</t>
  </si>
  <si>
    <t>Budynek Biblioteki</t>
  </si>
  <si>
    <t>Budynki strażnic</t>
  </si>
  <si>
    <t>Budynki komunalne w Wędrogowie i Wymysłowie</t>
  </si>
  <si>
    <t>Budynki szkół: w T.Woli  i Jeruzalu</t>
  </si>
  <si>
    <r>
      <t>Budynek</t>
    </r>
    <r>
      <rPr>
        <i/>
        <sz val="10"/>
        <color rgb="FF000000"/>
        <rFont val="Arial"/>
        <family val="2"/>
        <charset val="238"/>
      </rPr>
      <t>Ośrodka Zdrowia</t>
    </r>
  </si>
  <si>
    <t>Budynek socjalny w Lisnej</t>
  </si>
  <si>
    <t>Zabudowa mieszkalna w Woli Pękoszewskiej</t>
  </si>
  <si>
    <t>Wiaty autobusowe</t>
  </si>
  <si>
    <t>Budynki gospodarcze szkół T.W i Jeruzal</t>
  </si>
  <si>
    <t>Budynki gospodarcze Urzędu Gminy</t>
  </si>
  <si>
    <t>Budynek świetlicy w Starym Wylezinie</t>
  </si>
  <si>
    <t>Budowle</t>
  </si>
  <si>
    <t>Studnie</t>
  </si>
  <si>
    <t>Stacje uzdatniania wody</t>
  </si>
  <si>
    <t>Sieć wodociągowa</t>
  </si>
  <si>
    <t>Zbiorniki wodne</t>
  </si>
  <si>
    <t>Nawierzchnie dróg gminnych</t>
  </si>
  <si>
    <t>Ogrodzenia, chodniki</t>
  </si>
  <si>
    <t>Budowle szkolne w T.Woli i Jeruzalu</t>
  </si>
  <si>
    <t>Place zabaw, altany, siłownie zewnętrzne</t>
  </si>
  <si>
    <t>Boiska</t>
  </si>
  <si>
    <t>Urządzenia specjalistyczne</t>
  </si>
  <si>
    <t>Maszyny komunalne</t>
  </si>
  <si>
    <t>str. 1</t>
  </si>
  <si>
    <t>Maszyny i urządzenia</t>
  </si>
  <si>
    <t>Pompy głębinowe</t>
  </si>
  <si>
    <t>Zestawy komputerowe</t>
  </si>
  <si>
    <t>Kotłownia olejowa w Jeruzalu</t>
  </si>
  <si>
    <t>Szafy chłodnicze w świetlicach</t>
  </si>
  <si>
    <t>Urządzenia techniczne</t>
  </si>
  <si>
    <t>Centrala telefoniczna</t>
  </si>
  <si>
    <t>Oczyszczalnia ścieków</t>
  </si>
  <si>
    <t>Środki transportu</t>
  </si>
  <si>
    <t>Samochód STAR</t>
  </si>
  <si>
    <t>Przyczepka samochodowa</t>
  </si>
  <si>
    <t>Samochód ciężarowo- dostawczy Fiat Ducato</t>
  </si>
  <si>
    <t>Ciągnik rolniczy z osprzetem</t>
  </si>
  <si>
    <t>Kotły i maszyny Energetyczne</t>
  </si>
  <si>
    <t>Instalacje fotovoltaiczne</t>
  </si>
  <si>
    <t>Narzędzia i przyrządy</t>
  </si>
  <si>
    <t>Wyposażanie biura UG</t>
  </si>
  <si>
    <t>Wyposażenie świetlic</t>
  </si>
  <si>
    <t>Wartości niematerialne i prawne</t>
  </si>
  <si>
    <t>Programy komputerowe U G</t>
  </si>
  <si>
    <t>Razem Urząd Gminy</t>
  </si>
  <si>
    <t>Razem GOPS</t>
  </si>
  <si>
    <t>str.2</t>
  </si>
  <si>
    <t>Szkoły</t>
  </si>
  <si>
    <t>Grunty szkolne</t>
  </si>
  <si>
    <t>Budynki szkół</t>
  </si>
  <si>
    <t>Studnie przy szkołach</t>
  </si>
  <si>
    <t>Ogrodzenia szkolne</t>
  </si>
  <si>
    <t>Inne budowle</t>
  </si>
  <si>
    <t>Urządzenia komputerowe w Szkołach</t>
  </si>
  <si>
    <t>Urządzenia techniczne w Szkołach</t>
  </si>
  <si>
    <t>Urządzenia biurowe w Szkołach</t>
  </si>
  <si>
    <t>Programy komputerowe szkół</t>
  </si>
  <si>
    <t>OGÓŁEM MIENIE GMINY</t>
  </si>
  <si>
    <t>str.3</t>
  </si>
  <si>
    <t>Oświetlenie uliczne</t>
  </si>
  <si>
    <t>Samochód Dacia</t>
  </si>
  <si>
    <t>Wykaz mienia komunalnego Gminy Kowiesy na dzień 31.12.2023 r.</t>
  </si>
  <si>
    <t>brutto na 31.12.2023 r.</t>
  </si>
  <si>
    <t>netto na 31.12.2023 r.</t>
  </si>
  <si>
    <t>wartość brutto na 31.12.2022 r.</t>
  </si>
  <si>
    <t>Wiadukty drogowe</t>
  </si>
  <si>
    <t xml:space="preserve">kotły na biomasę </t>
  </si>
  <si>
    <t xml:space="preserve">Garaż blaszany </t>
  </si>
  <si>
    <t xml:space="preserve">Kontenery mieszkalny i szatniowe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</si>
</sst>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[Red]\-#,##0.00\ [$zł-415]"/>
  </numFmts>
  <fonts count="9" x14ac:knownFonts="1"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DEADA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FDEADA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4" borderId="2" xfId="0" applyFont="1" applyFill="1" applyBorder="1"/>
    <xf numFmtId="4" fontId="5" fillId="4" borderId="2" xfId="0" applyNumberFormat="1" applyFont="1" applyFill="1" applyBorder="1" applyAlignment="1">
      <alignment horizontal="right"/>
    </xf>
    <xf numFmtId="0" fontId="4" fillId="4" borderId="3" xfId="0" applyFont="1" applyFill="1" applyBorder="1"/>
    <xf numFmtId="0" fontId="2" fillId="0" borderId="3" xfId="0" applyFont="1" applyBorder="1"/>
    <xf numFmtId="4" fontId="6" fillId="0" borderId="7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6" xfId="0" applyFont="1" applyBorder="1"/>
    <xf numFmtId="0" fontId="4" fillId="4" borderId="6" xfId="0" applyFont="1" applyFill="1" applyBorder="1"/>
    <xf numFmtId="4" fontId="5" fillId="4" borderId="7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4" fontId="6" fillId="0" borderId="9" xfId="0" applyNumberFormat="1" applyFont="1" applyBorder="1"/>
    <xf numFmtId="4" fontId="6" fillId="0" borderId="3" xfId="0" applyNumberFormat="1" applyFont="1" applyBorder="1"/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/>
    <xf numFmtId="4" fontId="2" fillId="0" borderId="10" xfId="0" applyNumberFormat="1" applyFont="1" applyBorder="1"/>
    <xf numFmtId="4" fontId="6" fillId="0" borderId="10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5" fillId="4" borderId="2" xfId="0" applyFont="1" applyFill="1" applyBorder="1"/>
    <xf numFmtId="0" fontId="6" fillId="0" borderId="0" xfId="0" applyFont="1"/>
    <xf numFmtId="4" fontId="4" fillId="3" borderId="3" xfId="0" applyNumberFormat="1" applyFont="1" applyFill="1" applyBorder="1"/>
    <xf numFmtId="4" fontId="0" fillId="0" borderId="0" xfId="0" applyNumberFormat="1"/>
    <xf numFmtId="4" fontId="5" fillId="2" borderId="2" xfId="0" applyNumberFormat="1" applyFont="1" applyFill="1" applyBorder="1"/>
    <xf numFmtId="0" fontId="5" fillId="2" borderId="4" xfId="0" applyFont="1" applyFill="1" applyBorder="1"/>
    <xf numFmtId="4" fontId="5" fillId="2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4" fontId="5" fillId="8" borderId="2" xfId="0" applyNumberFormat="1" applyFont="1" applyFill="1" applyBorder="1" applyAlignment="1">
      <alignment horizontal="right"/>
    </xf>
    <xf numFmtId="0" fontId="5" fillId="7" borderId="2" xfId="0" applyFont="1" applyFill="1" applyBorder="1"/>
    <xf numFmtId="4" fontId="6" fillId="0" borderId="3" xfId="0" applyNumberFormat="1" applyFont="1" applyBorder="1" applyAlignment="1">
      <alignment horizontal="right"/>
    </xf>
    <xf numFmtId="4" fontId="0" fillId="3" borderId="2" xfId="0" applyNumberFormat="1" applyFill="1" applyBorder="1"/>
    <xf numFmtId="0" fontId="4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" fontId="5" fillId="7" borderId="2" xfId="0" applyNumberFormat="1" applyFont="1" applyFill="1" applyBorder="1" applyAlignment="1">
      <alignment horizontal="right"/>
    </xf>
    <xf numFmtId="4" fontId="6" fillId="0" borderId="0" xfId="0" applyNumberFormat="1" applyFont="1"/>
    <xf numFmtId="4" fontId="5" fillId="3" borderId="2" xfId="0" applyNumberFormat="1" applyFont="1" applyFill="1" applyBorder="1"/>
    <xf numFmtId="4" fontId="5" fillId="5" borderId="2" xfId="0" applyNumberFormat="1" applyFont="1" applyFill="1" applyBorder="1" applyAlignment="1">
      <alignment horizontal="right"/>
    </xf>
    <xf numFmtId="4" fontId="5" fillId="6" borderId="2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F2F2F2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tabSelected="1" topLeftCell="A64" zoomScaleNormal="100" workbookViewId="0">
      <selection activeCell="F92" sqref="F92"/>
    </sheetView>
  </sheetViews>
  <sheetFormatPr defaultRowHeight="14.25" x14ac:dyDescent="0.2"/>
  <cols>
    <col min="1" max="1" width="9.375" customWidth="1"/>
    <col min="2" max="2" width="34.875"/>
    <col min="3" max="3" width="12.75" customWidth="1"/>
    <col min="4" max="4" width="11.125"/>
    <col min="5" max="5" width="11.625" customWidth="1"/>
    <col min="6" max="6" width="13"/>
    <col min="7" max="7" width="12.75" customWidth="1"/>
    <col min="8" max="8" width="11.625"/>
    <col min="9" max="10" width="12.375"/>
    <col min="11" max="1025" width="8.625"/>
  </cols>
  <sheetData>
    <row r="1" spans="1:8" x14ac:dyDescent="0.2">
      <c r="A1" s="1"/>
      <c r="B1" s="1"/>
      <c r="C1" s="1"/>
      <c r="D1" s="1"/>
      <c r="E1" s="1"/>
      <c r="F1" s="1"/>
      <c r="G1" s="2" t="s">
        <v>0</v>
      </c>
      <c r="H1" s="1"/>
    </row>
    <row r="2" spans="1:8" ht="31.15" customHeight="1" x14ac:dyDescent="0.2">
      <c r="A2" s="61" t="s">
        <v>73</v>
      </c>
      <c r="B2" s="61"/>
      <c r="C2" s="61"/>
      <c r="D2" s="61"/>
      <c r="E2" s="61"/>
      <c r="F2" s="3"/>
      <c r="G2" s="3"/>
      <c r="H2" s="3"/>
    </row>
    <row r="3" spans="1:8" ht="13.5" customHeight="1" x14ac:dyDescent="0.2">
      <c r="A3" s="67" t="s">
        <v>1</v>
      </c>
      <c r="B3" s="67" t="s">
        <v>2</v>
      </c>
      <c r="C3" s="65" t="s">
        <v>76</v>
      </c>
      <c r="D3" s="51" t="s">
        <v>3</v>
      </c>
      <c r="E3" s="51"/>
      <c r="F3" s="51" t="s">
        <v>4</v>
      </c>
      <c r="G3" s="51"/>
      <c r="H3" s="51"/>
    </row>
    <row r="4" spans="1:8" ht="24" customHeight="1" x14ac:dyDescent="0.2">
      <c r="A4" s="68"/>
      <c r="B4" s="68"/>
      <c r="C4" s="66"/>
      <c r="D4" s="4" t="s">
        <v>5</v>
      </c>
      <c r="E4" s="4" t="s">
        <v>6</v>
      </c>
      <c r="F4" s="5" t="s">
        <v>74</v>
      </c>
      <c r="G4" s="6" t="s">
        <v>7</v>
      </c>
      <c r="H4" s="7" t="s">
        <v>75</v>
      </c>
    </row>
    <row r="5" spans="1:8" ht="14.25" customHeight="1" x14ac:dyDescent="0.2">
      <c r="A5" s="62" t="s">
        <v>8</v>
      </c>
      <c r="B5" s="8" t="s">
        <v>9</v>
      </c>
      <c r="C5" s="9">
        <v>2490024.09</v>
      </c>
      <c r="D5" s="9">
        <v>322717.03999999998</v>
      </c>
      <c r="E5" s="9">
        <v>11051</v>
      </c>
      <c r="F5" s="9">
        <f t="shared" ref="F5:F32" si="0">SUM(C5+D5-E5)</f>
        <v>2801690.13</v>
      </c>
      <c r="G5" s="9">
        <v>0</v>
      </c>
      <c r="H5" s="9">
        <f>SUM(F5)</f>
        <v>2801690.13</v>
      </c>
    </row>
    <row r="6" spans="1:8" x14ac:dyDescent="0.2">
      <c r="A6" s="62"/>
      <c r="B6" s="10" t="s">
        <v>10</v>
      </c>
      <c r="C6" s="9">
        <f>SUM(C7:C18)</f>
        <v>8270306.2299999995</v>
      </c>
      <c r="D6" s="9">
        <f>SUM(D7:D18)</f>
        <v>3532706.4899999998</v>
      </c>
      <c r="E6" s="9">
        <f>SUM(E7:E18)</f>
        <v>0</v>
      </c>
      <c r="F6" s="9">
        <f t="shared" si="0"/>
        <v>11803012.719999999</v>
      </c>
      <c r="G6" s="9">
        <f>SUM(G7:G18)</f>
        <v>3012740.6199999996</v>
      </c>
      <c r="H6" s="9">
        <f>SUM(H7:H18)</f>
        <v>8790272.1000000015</v>
      </c>
    </row>
    <row r="7" spans="1:8" x14ac:dyDescent="0.2">
      <c r="A7" s="62"/>
      <c r="B7" s="11" t="s">
        <v>11</v>
      </c>
      <c r="C7" s="9">
        <v>718913.12</v>
      </c>
      <c r="D7" s="13">
        <v>3344662.82</v>
      </c>
      <c r="E7" s="13"/>
      <c r="F7" s="9">
        <f t="shared" si="0"/>
        <v>4063575.94</v>
      </c>
      <c r="G7" s="14">
        <v>418972.99</v>
      </c>
      <c r="H7" s="13">
        <f t="shared" ref="H7:H18" si="1">SUM(F7-G7)</f>
        <v>3644602.95</v>
      </c>
    </row>
    <row r="8" spans="1:8" x14ac:dyDescent="0.2">
      <c r="A8" s="62"/>
      <c r="B8" s="15" t="s">
        <v>12</v>
      </c>
      <c r="C8" s="9">
        <v>67783.87</v>
      </c>
      <c r="D8" s="14"/>
      <c r="E8" s="13"/>
      <c r="F8" s="9">
        <f t="shared" si="0"/>
        <v>67783.87</v>
      </c>
      <c r="G8" s="14">
        <v>67783.87</v>
      </c>
      <c r="H8" s="13">
        <f t="shared" si="1"/>
        <v>0</v>
      </c>
    </row>
    <row r="9" spans="1:8" x14ac:dyDescent="0.2">
      <c r="A9" s="62"/>
      <c r="B9" s="15" t="s">
        <v>13</v>
      </c>
      <c r="C9" s="9">
        <v>4330031.51</v>
      </c>
      <c r="D9" s="14">
        <v>124500.71</v>
      </c>
      <c r="E9" s="13"/>
      <c r="F9" s="9">
        <f t="shared" si="0"/>
        <v>4454532.22</v>
      </c>
      <c r="G9" s="14">
        <v>1061295.92</v>
      </c>
      <c r="H9" s="13">
        <f t="shared" si="1"/>
        <v>3393236.3</v>
      </c>
    </row>
    <row r="10" spans="1:8" x14ac:dyDescent="0.2">
      <c r="A10" s="62"/>
      <c r="B10" s="15" t="s">
        <v>14</v>
      </c>
      <c r="C10" s="9">
        <v>741000</v>
      </c>
      <c r="D10" s="13">
        <v>29139.279999999999</v>
      </c>
      <c r="E10" s="13"/>
      <c r="F10" s="9">
        <f t="shared" si="0"/>
        <v>770139.28</v>
      </c>
      <c r="G10" s="14">
        <v>188339.81</v>
      </c>
      <c r="H10" s="13">
        <f t="shared" si="1"/>
        <v>581799.47</v>
      </c>
    </row>
    <row r="11" spans="1:8" x14ac:dyDescent="0.2">
      <c r="A11" s="62"/>
      <c r="B11" s="15" t="s">
        <v>15</v>
      </c>
      <c r="C11" s="9">
        <v>1065377.74</v>
      </c>
      <c r="D11" s="14">
        <v>34403.68</v>
      </c>
      <c r="E11" s="13"/>
      <c r="F11" s="9">
        <f t="shared" si="0"/>
        <v>1099781.42</v>
      </c>
      <c r="G11" s="13">
        <v>737941.9</v>
      </c>
      <c r="H11" s="13">
        <f t="shared" si="1"/>
        <v>361839.5199999999</v>
      </c>
    </row>
    <row r="12" spans="1:8" x14ac:dyDescent="0.2">
      <c r="A12" s="62"/>
      <c r="B12" s="15" t="s">
        <v>16</v>
      </c>
      <c r="C12" s="9">
        <v>671692.43</v>
      </c>
      <c r="D12" s="14"/>
      <c r="E12" s="13"/>
      <c r="F12" s="9">
        <f t="shared" si="0"/>
        <v>671692.43</v>
      </c>
      <c r="G12" s="14">
        <v>333348.2</v>
      </c>
      <c r="H12" s="13">
        <f t="shared" si="1"/>
        <v>338344.23000000004</v>
      </c>
    </row>
    <row r="13" spans="1:8" x14ac:dyDescent="0.2">
      <c r="A13" s="62"/>
      <c r="B13" s="15" t="s">
        <v>17</v>
      </c>
      <c r="C13" s="9">
        <v>66271.850000000006</v>
      </c>
      <c r="D13" s="14"/>
      <c r="E13" s="13"/>
      <c r="F13" s="9">
        <f t="shared" si="0"/>
        <v>66271.850000000006</v>
      </c>
      <c r="G13" s="14">
        <v>16236.64</v>
      </c>
      <c r="H13" s="13">
        <f t="shared" si="1"/>
        <v>50035.210000000006</v>
      </c>
    </row>
    <row r="14" spans="1:8" x14ac:dyDescent="0.2">
      <c r="A14" s="62"/>
      <c r="B14" s="15" t="s">
        <v>18</v>
      </c>
      <c r="C14" s="9">
        <v>77872</v>
      </c>
      <c r="D14" s="14"/>
      <c r="E14" s="13"/>
      <c r="F14" s="9">
        <f t="shared" si="0"/>
        <v>77872</v>
      </c>
      <c r="G14" s="14">
        <v>4542.53</v>
      </c>
      <c r="H14" s="13">
        <f t="shared" si="1"/>
        <v>73329.47</v>
      </c>
    </row>
    <row r="15" spans="1:8" x14ac:dyDescent="0.2">
      <c r="A15" s="62"/>
      <c r="B15" s="15" t="s">
        <v>19</v>
      </c>
      <c r="C15" s="9">
        <v>61296.59</v>
      </c>
      <c r="D15" s="14"/>
      <c r="E15" s="13"/>
      <c r="F15" s="9">
        <f t="shared" si="0"/>
        <v>61296.59</v>
      </c>
      <c r="G15" s="14">
        <v>51156.92</v>
      </c>
      <c r="H15" s="13">
        <f t="shared" si="1"/>
        <v>10139.669999999998</v>
      </c>
    </row>
    <row r="16" spans="1:8" x14ac:dyDescent="0.2">
      <c r="A16" s="62"/>
      <c r="B16" s="15" t="s">
        <v>20</v>
      </c>
      <c r="C16" s="9">
        <v>25220.880000000001</v>
      </c>
      <c r="D16" s="14"/>
      <c r="E16" s="13"/>
      <c r="F16" s="9">
        <f t="shared" si="0"/>
        <v>25220.880000000001</v>
      </c>
      <c r="G16" s="14">
        <v>25220.880000000001</v>
      </c>
      <c r="H16" s="13">
        <f t="shared" si="1"/>
        <v>0</v>
      </c>
    </row>
    <row r="17" spans="1:8" x14ac:dyDescent="0.2">
      <c r="A17" s="62"/>
      <c r="B17" s="15" t="s">
        <v>21</v>
      </c>
      <c r="C17" s="9">
        <v>118502.34</v>
      </c>
      <c r="D17" s="14"/>
      <c r="E17" s="13"/>
      <c r="F17" s="9">
        <f t="shared" si="0"/>
        <v>118502.34</v>
      </c>
      <c r="G17" s="14">
        <v>52147.46</v>
      </c>
      <c r="H17" s="13">
        <f t="shared" si="1"/>
        <v>66354.880000000005</v>
      </c>
    </row>
    <row r="18" spans="1:8" x14ac:dyDescent="0.2">
      <c r="A18" s="62"/>
      <c r="B18" s="16" t="s">
        <v>22</v>
      </c>
      <c r="C18" s="9">
        <v>326343.90000000002</v>
      </c>
      <c r="D18" s="13"/>
      <c r="E18" s="13"/>
      <c r="F18" s="9">
        <f t="shared" si="0"/>
        <v>326343.90000000002</v>
      </c>
      <c r="G18" s="13">
        <v>55753.5</v>
      </c>
      <c r="H18" s="13">
        <f t="shared" si="1"/>
        <v>270590.40000000002</v>
      </c>
    </row>
    <row r="19" spans="1:8" x14ac:dyDescent="0.2">
      <c r="A19" s="62"/>
      <c r="B19" s="17" t="s">
        <v>23</v>
      </c>
      <c r="C19" s="9">
        <f>SUM(C20:C30)</f>
        <v>33563908.670000002</v>
      </c>
      <c r="D19" s="19">
        <f>SUM(D20:D30)</f>
        <v>8726792.6699999999</v>
      </c>
      <c r="E19" s="19">
        <f>SUM(E20:E30)</f>
        <v>18472.98</v>
      </c>
      <c r="F19" s="9">
        <f t="shared" si="0"/>
        <v>42272228.360000007</v>
      </c>
      <c r="G19" s="9">
        <f>SUM(G20:G30)</f>
        <v>13676750.230000002</v>
      </c>
      <c r="H19" s="9">
        <f>SUM(H20:H30)</f>
        <v>28595478.129999999</v>
      </c>
    </row>
    <row r="20" spans="1:8" x14ac:dyDescent="0.2">
      <c r="A20" s="62"/>
      <c r="B20" s="15" t="s">
        <v>24</v>
      </c>
      <c r="C20" s="9">
        <v>137995.1</v>
      </c>
      <c r="D20" s="20"/>
      <c r="E20" s="21"/>
      <c r="F20" s="9">
        <f t="shared" si="0"/>
        <v>137995.1</v>
      </c>
      <c r="G20" s="14">
        <v>97913.19</v>
      </c>
      <c r="H20" s="13">
        <f t="shared" ref="H20:H30" si="2">SUM(F20-G20)</f>
        <v>40081.910000000003</v>
      </c>
    </row>
    <row r="21" spans="1:8" x14ac:dyDescent="0.2">
      <c r="A21" s="62"/>
      <c r="B21" s="15" t="s">
        <v>25</v>
      </c>
      <c r="C21" s="9">
        <v>1417884.94</v>
      </c>
      <c r="D21" s="20"/>
      <c r="E21" s="21"/>
      <c r="F21" s="9">
        <f t="shared" si="0"/>
        <v>1417884.94</v>
      </c>
      <c r="G21" s="14">
        <v>583022.07999999996</v>
      </c>
      <c r="H21" s="13">
        <f t="shared" si="2"/>
        <v>834862.86</v>
      </c>
    </row>
    <row r="22" spans="1:8" x14ac:dyDescent="0.2">
      <c r="A22" s="62"/>
      <c r="B22" s="15" t="s">
        <v>26</v>
      </c>
      <c r="C22" s="9">
        <v>9185937.4700000007</v>
      </c>
      <c r="D22" s="20"/>
      <c r="E22" s="21"/>
      <c r="F22" s="9">
        <f t="shared" si="0"/>
        <v>9185937.4700000007</v>
      </c>
      <c r="G22" s="14">
        <v>4640223.8899999997</v>
      </c>
      <c r="H22" s="13">
        <f t="shared" si="2"/>
        <v>4545713.580000001</v>
      </c>
    </row>
    <row r="23" spans="1:8" x14ac:dyDescent="0.2">
      <c r="A23" s="62"/>
      <c r="B23" s="15" t="s">
        <v>27</v>
      </c>
      <c r="C23" s="9">
        <v>457723.26</v>
      </c>
      <c r="D23" s="20"/>
      <c r="E23" s="21"/>
      <c r="F23" s="9">
        <f t="shared" si="0"/>
        <v>457723.26</v>
      </c>
      <c r="G23" s="14">
        <v>79065.69</v>
      </c>
      <c r="H23" s="13">
        <f t="shared" si="2"/>
        <v>378657.57</v>
      </c>
    </row>
    <row r="24" spans="1:8" x14ac:dyDescent="0.2">
      <c r="A24" s="62"/>
      <c r="B24" s="15" t="s">
        <v>28</v>
      </c>
      <c r="C24" s="9">
        <v>20373304.809999999</v>
      </c>
      <c r="D24" s="20">
        <v>6256946.1799999997</v>
      </c>
      <c r="E24" s="21"/>
      <c r="F24" s="9">
        <f t="shared" si="0"/>
        <v>26630250.989999998</v>
      </c>
      <c r="G24" s="14">
        <v>7516084.25</v>
      </c>
      <c r="H24" s="13">
        <f t="shared" si="2"/>
        <v>19114166.739999998</v>
      </c>
    </row>
    <row r="25" spans="1:8" x14ac:dyDescent="0.2">
      <c r="A25" s="62"/>
      <c r="B25" s="15" t="s">
        <v>77</v>
      </c>
      <c r="C25" s="9">
        <v>0</v>
      </c>
      <c r="D25" s="20">
        <v>2423458.9300000002</v>
      </c>
      <c r="E25" s="21"/>
      <c r="F25" s="9">
        <f t="shared" si="0"/>
        <v>2423458.9300000002</v>
      </c>
      <c r="G25" s="14">
        <v>9087.9699999999993</v>
      </c>
      <c r="H25" s="13">
        <f t="shared" si="2"/>
        <v>2414370.96</v>
      </c>
    </row>
    <row r="26" spans="1:8" x14ac:dyDescent="0.2">
      <c r="A26" s="62"/>
      <c r="B26" s="15" t="s">
        <v>29</v>
      </c>
      <c r="C26" s="9">
        <v>132741.1</v>
      </c>
      <c r="D26" s="20">
        <v>20972</v>
      </c>
      <c r="E26" s="21"/>
      <c r="F26" s="9">
        <f t="shared" si="0"/>
        <v>153713.1</v>
      </c>
      <c r="G26" s="14">
        <v>54802.86</v>
      </c>
      <c r="H26" s="13">
        <f t="shared" si="2"/>
        <v>98910.24</v>
      </c>
    </row>
    <row r="27" spans="1:8" x14ac:dyDescent="0.2">
      <c r="A27" s="62"/>
      <c r="B27" s="15" t="s">
        <v>30</v>
      </c>
      <c r="C27" s="9">
        <v>94912.37</v>
      </c>
      <c r="D27" s="20"/>
      <c r="E27" s="21"/>
      <c r="F27" s="9">
        <f t="shared" si="0"/>
        <v>94912.37</v>
      </c>
      <c r="G27" s="14">
        <v>89548.96</v>
      </c>
      <c r="H27" s="13">
        <f t="shared" si="2"/>
        <v>5363.4099999999889</v>
      </c>
    </row>
    <row r="28" spans="1:8" x14ac:dyDescent="0.2">
      <c r="A28" s="62"/>
      <c r="B28" s="15" t="s">
        <v>31</v>
      </c>
      <c r="C28" s="9">
        <v>267301.01</v>
      </c>
      <c r="D28" s="20">
        <v>25415.56</v>
      </c>
      <c r="E28" s="21">
        <v>18472.98</v>
      </c>
      <c r="F28" s="9">
        <f t="shared" si="0"/>
        <v>274243.59000000003</v>
      </c>
      <c r="G28" s="14">
        <v>31461.599999999999</v>
      </c>
      <c r="H28" s="13">
        <f t="shared" si="2"/>
        <v>242781.99000000002</v>
      </c>
    </row>
    <row r="29" spans="1:8" x14ac:dyDescent="0.2">
      <c r="A29" s="62"/>
      <c r="B29" s="15" t="s">
        <v>32</v>
      </c>
      <c r="C29" s="9">
        <v>447830.27</v>
      </c>
      <c r="D29" s="20"/>
      <c r="E29" s="21"/>
      <c r="F29" s="9">
        <f t="shared" si="0"/>
        <v>447830.27</v>
      </c>
      <c r="G29" s="14">
        <v>128616.26</v>
      </c>
      <c r="H29" s="13">
        <f t="shared" si="2"/>
        <v>319214.01</v>
      </c>
    </row>
    <row r="30" spans="1:8" x14ac:dyDescent="0.2">
      <c r="A30" s="62"/>
      <c r="B30" s="15" t="s">
        <v>71</v>
      </c>
      <c r="C30" s="9">
        <v>1048278.34</v>
      </c>
      <c r="D30" s="20"/>
      <c r="E30" s="21"/>
      <c r="F30" s="9">
        <f t="shared" si="0"/>
        <v>1048278.34</v>
      </c>
      <c r="G30" s="14">
        <v>446923.48</v>
      </c>
      <c r="H30" s="13">
        <f t="shared" si="2"/>
        <v>601354.86</v>
      </c>
    </row>
    <row r="31" spans="1:8" x14ac:dyDescent="0.2">
      <c r="A31" s="62"/>
      <c r="B31" s="8" t="s">
        <v>33</v>
      </c>
      <c r="C31" s="18">
        <f>SUM(C32)</f>
        <v>111069.57</v>
      </c>
      <c r="D31" s="9">
        <f>SUM(D32)</f>
        <v>0</v>
      </c>
      <c r="E31" s="9">
        <f>SUM(E32)</f>
        <v>5150.9399999999996</v>
      </c>
      <c r="F31" s="9">
        <f t="shared" si="0"/>
        <v>105918.63</v>
      </c>
      <c r="G31" s="9">
        <f>SUM(G32)</f>
        <v>105918.63</v>
      </c>
      <c r="H31" s="9">
        <f>SUM(H32)</f>
        <v>0</v>
      </c>
    </row>
    <row r="32" spans="1:8" ht="15.75" customHeight="1" x14ac:dyDescent="0.2">
      <c r="A32" s="62"/>
      <c r="B32" s="16" t="s">
        <v>34</v>
      </c>
      <c r="C32" s="22">
        <v>111069.57</v>
      </c>
      <c r="D32" s="23"/>
      <c r="E32" s="23">
        <v>5150.9399999999996</v>
      </c>
      <c r="F32" s="9">
        <f t="shared" si="0"/>
        <v>105918.63</v>
      </c>
      <c r="G32" s="49">
        <v>105918.63</v>
      </c>
      <c r="H32" s="23">
        <f>SUM(F32-G32)</f>
        <v>0</v>
      </c>
    </row>
    <row r="33" spans="1:8" ht="13.5" customHeight="1" x14ac:dyDescent="0.2">
      <c r="A33" s="24"/>
      <c r="B33" s="25"/>
      <c r="C33" s="26"/>
      <c r="D33" s="26"/>
      <c r="E33" s="26"/>
      <c r="F33" s="26"/>
      <c r="G33" s="27"/>
      <c r="H33" s="28" t="s">
        <v>35</v>
      </c>
    </row>
    <row r="34" spans="1:8" ht="17.25" customHeight="1" x14ac:dyDescent="0.2">
      <c r="A34" s="29"/>
      <c r="B34" s="1"/>
      <c r="C34" s="30"/>
      <c r="D34" s="30"/>
      <c r="E34" s="30"/>
      <c r="F34" s="30"/>
      <c r="G34" s="31"/>
      <c r="H34" s="30"/>
    </row>
    <row r="35" spans="1:8" ht="13.5" customHeight="1" x14ac:dyDescent="0.2">
      <c r="A35" s="63" t="s">
        <v>1</v>
      </c>
      <c r="B35" s="63" t="s">
        <v>2</v>
      </c>
      <c r="C35" s="64" t="s">
        <v>76</v>
      </c>
      <c r="D35" s="63" t="s">
        <v>3</v>
      </c>
      <c r="E35" s="63"/>
      <c r="F35" s="63" t="s">
        <v>4</v>
      </c>
      <c r="G35" s="63"/>
      <c r="H35" s="63"/>
    </row>
    <row r="36" spans="1:8" ht="25.5" customHeight="1" x14ac:dyDescent="0.2">
      <c r="A36" s="63"/>
      <c r="B36" s="63"/>
      <c r="C36" s="64"/>
      <c r="D36" s="4" t="s">
        <v>5</v>
      </c>
      <c r="E36" s="4" t="s">
        <v>6</v>
      </c>
      <c r="F36" s="5" t="s">
        <v>74</v>
      </c>
      <c r="G36" s="6" t="s">
        <v>7</v>
      </c>
      <c r="H36" s="7" t="s">
        <v>75</v>
      </c>
    </row>
    <row r="37" spans="1:8" ht="14.25" customHeight="1" x14ac:dyDescent="0.2">
      <c r="A37" s="70" t="s">
        <v>8</v>
      </c>
      <c r="B37" s="32" t="s">
        <v>36</v>
      </c>
      <c r="C37" s="9">
        <f>SUM(C38:C41)</f>
        <v>378132.71</v>
      </c>
      <c r="D37" s="9">
        <f>SUM(D38:D41)</f>
        <v>0</v>
      </c>
      <c r="E37" s="9">
        <f>SUM(E38:E41)</f>
        <v>42429.35</v>
      </c>
      <c r="F37" s="9">
        <f t="shared" ref="F37:F61" si="3">SUM(C37+D37-E37)</f>
        <v>335703.36000000004</v>
      </c>
      <c r="G37" s="19">
        <f>SUM(G38:G41)</f>
        <v>335703.36</v>
      </c>
      <c r="H37" s="9">
        <f>SUM(H38:H41)</f>
        <v>0</v>
      </c>
    </row>
    <row r="38" spans="1:8" ht="14.25" customHeight="1" x14ac:dyDescent="0.2">
      <c r="A38" s="70"/>
      <c r="B38" s="33" t="s">
        <v>37</v>
      </c>
      <c r="C38" s="13">
        <v>30893</v>
      </c>
      <c r="D38" s="14"/>
      <c r="E38" s="13"/>
      <c r="F38" s="9">
        <f t="shared" si="3"/>
        <v>30893</v>
      </c>
      <c r="G38" s="20">
        <v>30893</v>
      </c>
      <c r="H38" s="13">
        <f>SUM(F38-G38)</f>
        <v>0</v>
      </c>
    </row>
    <row r="39" spans="1:8" ht="14.25" customHeight="1" x14ac:dyDescent="0.2">
      <c r="A39" s="70"/>
      <c r="B39" s="33" t="s">
        <v>38</v>
      </c>
      <c r="C39" s="13">
        <v>162572.6</v>
      </c>
      <c r="D39" s="14"/>
      <c r="E39" s="13">
        <v>42429.35</v>
      </c>
      <c r="F39" s="9">
        <f t="shared" si="3"/>
        <v>120143.25</v>
      </c>
      <c r="G39" s="20">
        <v>120143.25</v>
      </c>
      <c r="H39" s="13">
        <f>SUM(F39-G39)</f>
        <v>0</v>
      </c>
    </row>
    <row r="40" spans="1:8" ht="14.25" customHeight="1" x14ac:dyDescent="0.2">
      <c r="A40" s="70"/>
      <c r="B40" s="33" t="s">
        <v>39</v>
      </c>
      <c r="C40" s="13">
        <v>173246.95</v>
      </c>
      <c r="D40" s="14"/>
      <c r="E40" s="13"/>
      <c r="F40" s="9">
        <f t="shared" si="3"/>
        <v>173246.95</v>
      </c>
      <c r="G40" s="14">
        <v>173246.95</v>
      </c>
      <c r="H40" s="13">
        <f>SUM(F40-G40)</f>
        <v>0</v>
      </c>
    </row>
    <row r="41" spans="1:8" ht="14.25" customHeight="1" x14ac:dyDescent="0.2">
      <c r="A41" s="70"/>
      <c r="B41" s="33" t="s">
        <v>40</v>
      </c>
      <c r="C41" s="13">
        <v>11420.16</v>
      </c>
      <c r="D41" s="14"/>
      <c r="E41" s="13"/>
      <c r="F41" s="9">
        <f t="shared" si="3"/>
        <v>11420.16</v>
      </c>
      <c r="G41" s="14">
        <v>11420.16</v>
      </c>
      <c r="H41" s="13">
        <f>SUM(F41-G41)</f>
        <v>0</v>
      </c>
    </row>
    <row r="42" spans="1:8" x14ac:dyDescent="0.2">
      <c r="A42" s="70"/>
      <c r="B42" s="32" t="s">
        <v>41</v>
      </c>
      <c r="C42" s="9">
        <f>SUM(C43:C45)</f>
        <v>245491.72</v>
      </c>
      <c r="D42" s="9">
        <f>SUM(D43:D45)</f>
        <v>147842.59</v>
      </c>
      <c r="E42" s="9">
        <f>SUM(E43:E45)</f>
        <v>63654.03</v>
      </c>
      <c r="F42" s="9">
        <f t="shared" si="3"/>
        <v>329680.28000000003</v>
      </c>
      <c r="G42" s="9">
        <f>SUM(G43:G45)</f>
        <v>59859.67</v>
      </c>
      <c r="H42" s="9">
        <f>SUM(H43:H45)</f>
        <v>269820.61</v>
      </c>
    </row>
    <row r="43" spans="1:8" x14ac:dyDescent="0.2">
      <c r="A43" s="70"/>
      <c r="B43" s="33" t="s">
        <v>42</v>
      </c>
      <c r="C43" s="13">
        <v>6924.72</v>
      </c>
      <c r="D43" s="13"/>
      <c r="E43" s="13"/>
      <c r="F43" s="9">
        <f t="shared" si="3"/>
        <v>6924.72</v>
      </c>
      <c r="G43" s="13">
        <v>6924.72</v>
      </c>
      <c r="H43" s="13">
        <f>SUM(F43-G43)</f>
        <v>0</v>
      </c>
    </row>
    <row r="44" spans="1:8" x14ac:dyDescent="0.2">
      <c r="A44" s="70"/>
      <c r="B44" s="33" t="s">
        <v>43</v>
      </c>
      <c r="C44" s="13">
        <v>196932.52</v>
      </c>
      <c r="D44" s="14">
        <v>147842.59</v>
      </c>
      <c r="E44" s="13">
        <v>63654.03</v>
      </c>
      <c r="F44" s="9">
        <f t="shared" si="3"/>
        <v>281121.07999999996</v>
      </c>
      <c r="G44" s="14">
        <v>27887.72</v>
      </c>
      <c r="H44" s="13">
        <f>SUM(F44-G44)</f>
        <v>253233.35999999996</v>
      </c>
    </row>
    <row r="45" spans="1:8" x14ac:dyDescent="0.2">
      <c r="A45" s="70"/>
      <c r="B45" s="33" t="s">
        <v>41</v>
      </c>
      <c r="C45" s="13">
        <v>41634.480000000003</v>
      </c>
      <c r="D45" s="14"/>
      <c r="E45" s="13"/>
      <c r="F45" s="9">
        <f t="shared" si="3"/>
        <v>41634.480000000003</v>
      </c>
      <c r="G45" s="14">
        <v>25047.23</v>
      </c>
      <c r="H45" s="13">
        <f>SUM(F45-G45)</f>
        <v>16587.250000000004</v>
      </c>
    </row>
    <row r="46" spans="1:8" x14ac:dyDescent="0.2">
      <c r="A46" s="70"/>
      <c r="B46" s="32" t="s">
        <v>44</v>
      </c>
      <c r="C46" s="9">
        <f>SUM(C47:C51)</f>
        <v>246671.05</v>
      </c>
      <c r="D46" s="9">
        <f>SUM(D47:D51)</f>
        <v>0</v>
      </c>
      <c r="E46" s="9">
        <f>SUM(E47:E51)</f>
        <v>0</v>
      </c>
      <c r="F46" s="47">
        <f t="shared" si="3"/>
        <v>246671.05</v>
      </c>
      <c r="G46" s="19">
        <f>SUM(G47:G51)</f>
        <v>191207.44999999998</v>
      </c>
      <c r="H46" s="9">
        <f>SUM(H47:H51)</f>
        <v>55463.6</v>
      </c>
    </row>
    <row r="47" spans="1:8" x14ac:dyDescent="0.2">
      <c r="A47" s="70"/>
      <c r="B47" s="33" t="s">
        <v>45</v>
      </c>
      <c r="C47" s="13">
        <v>18000</v>
      </c>
      <c r="D47" s="14"/>
      <c r="E47" s="13"/>
      <c r="F47" s="9">
        <f t="shared" si="3"/>
        <v>18000</v>
      </c>
      <c r="G47" s="20">
        <v>18000</v>
      </c>
      <c r="H47" s="13">
        <f>SUM(F47-G47)</f>
        <v>0</v>
      </c>
    </row>
    <row r="48" spans="1:8" x14ac:dyDescent="0.2">
      <c r="A48" s="70"/>
      <c r="B48" s="33" t="s">
        <v>46</v>
      </c>
      <c r="C48" s="13">
        <v>2870</v>
      </c>
      <c r="D48" s="13"/>
      <c r="E48" s="13"/>
      <c r="F48" s="9">
        <f t="shared" si="3"/>
        <v>2870</v>
      </c>
      <c r="G48" s="20">
        <v>2870</v>
      </c>
      <c r="H48" s="13">
        <f>SUM(F48-G48)</f>
        <v>0</v>
      </c>
    </row>
    <row r="49" spans="1:10" x14ac:dyDescent="0.2">
      <c r="A49" s="70"/>
      <c r="B49" s="33" t="s">
        <v>47</v>
      </c>
      <c r="C49" s="13">
        <v>23256</v>
      </c>
      <c r="D49" s="23"/>
      <c r="E49" s="13"/>
      <c r="F49" s="9">
        <f t="shared" si="3"/>
        <v>23256</v>
      </c>
      <c r="G49" s="20">
        <v>18992.400000000001</v>
      </c>
      <c r="H49" s="13">
        <f>SUM(F49-G49)</f>
        <v>4263.5999999999985</v>
      </c>
    </row>
    <row r="50" spans="1:10" x14ac:dyDescent="0.2">
      <c r="A50" s="70"/>
      <c r="B50" s="33" t="s">
        <v>72</v>
      </c>
      <c r="C50" s="13">
        <v>64000</v>
      </c>
      <c r="D50" s="23"/>
      <c r="E50" s="13"/>
      <c r="F50" s="9">
        <f t="shared" si="3"/>
        <v>64000</v>
      </c>
      <c r="G50" s="20">
        <v>12800</v>
      </c>
      <c r="H50" s="13">
        <f>SUM(F50-G50)</f>
        <v>51200</v>
      </c>
    </row>
    <row r="51" spans="1:10" x14ac:dyDescent="0.2">
      <c r="A51" s="70"/>
      <c r="B51" s="33" t="s">
        <v>48</v>
      </c>
      <c r="C51" s="13">
        <v>138545.04999999999</v>
      </c>
      <c r="D51" s="23"/>
      <c r="E51" s="13"/>
      <c r="F51" s="9">
        <f t="shared" si="3"/>
        <v>138545.04999999999</v>
      </c>
      <c r="G51" s="20">
        <v>138545.04999999999</v>
      </c>
      <c r="H51" s="13">
        <f>SUM(F51-G51)</f>
        <v>0</v>
      </c>
    </row>
    <row r="52" spans="1:10" x14ac:dyDescent="0.2">
      <c r="A52" s="70"/>
      <c r="B52" s="32" t="s">
        <v>49</v>
      </c>
      <c r="C52" s="9">
        <f>SUM(C53:C54)</f>
        <v>338075.54</v>
      </c>
      <c r="D52" s="9">
        <f>SUM(D53:D54)</f>
        <v>3379552.7199999997</v>
      </c>
      <c r="E52" s="9">
        <f>SUM(E53)</f>
        <v>0</v>
      </c>
      <c r="F52" s="9">
        <f t="shared" si="3"/>
        <v>3717628.26</v>
      </c>
      <c r="G52" s="19">
        <f>SUM(G53:G54)</f>
        <v>196639.88999999998</v>
      </c>
      <c r="H52" s="19">
        <f>SUM(H53:H54)</f>
        <v>3520988.3699999996</v>
      </c>
    </row>
    <row r="53" spans="1:10" x14ac:dyDescent="0.2">
      <c r="A53" s="70"/>
      <c r="B53" s="33" t="s">
        <v>50</v>
      </c>
      <c r="C53" s="13">
        <v>338075.54</v>
      </c>
      <c r="D53" s="14">
        <v>2923003.57</v>
      </c>
      <c r="E53" s="13"/>
      <c r="F53" s="9">
        <f t="shared" si="3"/>
        <v>3261079.11</v>
      </c>
      <c r="G53" s="20">
        <v>183323.87</v>
      </c>
      <c r="H53" s="13">
        <f>SUM(F53-G53)</f>
        <v>3077755.2399999998</v>
      </c>
    </row>
    <row r="54" spans="1:10" x14ac:dyDescent="0.2">
      <c r="A54" s="70"/>
      <c r="B54" s="33" t="s">
        <v>78</v>
      </c>
      <c r="C54" s="13">
        <v>0</v>
      </c>
      <c r="D54" s="14">
        <v>456549.15</v>
      </c>
      <c r="E54" s="13"/>
      <c r="F54" s="9">
        <f t="shared" si="3"/>
        <v>456549.15</v>
      </c>
      <c r="G54" s="20">
        <v>13316.02</v>
      </c>
      <c r="H54" s="13">
        <f>SUM(F54-G54)</f>
        <v>443233.13</v>
      </c>
    </row>
    <row r="55" spans="1:10" x14ac:dyDescent="0.2">
      <c r="A55" s="70"/>
      <c r="B55" s="32" t="s">
        <v>51</v>
      </c>
      <c r="C55" s="9">
        <f>SUM(C56:C59)</f>
        <v>44612</v>
      </c>
      <c r="D55" s="9">
        <f>SUM(D56:D59)</f>
        <v>172776.57</v>
      </c>
      <c r="E55" s="9">
        <f>SUM(E56:E59)</f>
        <v>0</v>
      </c>
      <c r="F55" s="47">
        <f t="shared" si="3"/>
        <v>217388.57</v>
      </c>
      <c r="G55" s="19">
        <f>SUM(G56:G59)</f>
        <v>44720.33</v>
      </c>
      <c r="H55" s="9">
        <f>SUM(H56:H59)</f>
        <v>172668.24</v>
      </c>
    </row>
    <row r="56" spans="1:10" x14ac:dyDescent="0.2">
      <c r="A56" s="70"/>
      <c r="B56" s="33" t="s">
        <v>52</v>
      </c>
      <c r="C56" s="13">
        <v>11285</v>
      </c>
      <c r="D56" s="14"/>
      <c r="E56" s="13"/>
      <c r="F56" s="9">
        <f t="shared" si="3"/>
        <v>11285</v>
      </c>
      <c r="G56" s="20">
        <v>11285</v>
      </c>
      <c r="H56" s="13">
        <f>SUM(F56-G56)</f>
        <v>0</v>
      </c>
    </row>
    <row r="57" spans="1:10" x14ac:dyDescent="0.2">
      <c r="A57" s="70"/>
      <c r="B57" s="33" t="s">
        <v>53</v>
      </c>
      <c r="C57" s="13">
        <v>6513</v>
      </c>
      <c r="D57" s="14"/>
      <c r="E57" s="13"/>
      <c r="F57" s="9">
        <f t="shared" si="3"/>
        <v>6513</v>
      </c>
      <c r="G57" s="20">
        <v>6513</v>
      </c>
      <c r="H57" s="13">
        <f>SUM(F57-G57)</f>
        <v>0</v>
      </c>
    </row>
    <row r="58" spans="1:10" x14ac:dyDescent="0.2">
      <c r="A58" s="70"/>
      <c r="B58" s="33" t="s">
        <v>79</v>
      </c>
      <c r="C58" s="13">
        <v>0</v>
      </c>
      <c r="D58" s="14">
        <v>12999.57</v>
      </c>
      <c r="E58" s="13"/>
      <c r="F58" s="9">
        <f t="shared" si="3"/>
        <v>12999.57</v>
      </c>
      <c r="G58" s="20">
        <v>108.33</v>
      </c>
      <c r="H58" s="13">
        <f>SUM(F58-G58)</f>
        <v>12891.24</v>
      </c>
    </row>
    <row r="59" spans="1:10" ht="13.5" customHeight="1" x14ac:dyDescent="0.2">
      <c r="A59" s="70"/>
      <c r="B59" s="33" t="s">
        <v>80</v>
      </c>
      <c r="C59" s="13">
        <v>26814</v>
      </c>
      <c r="D59" s="14">
        <v>159777</v>
      </c>
      <c r="E59" s="13"/>
      <c r="F59" s="9">
        <f t="shared" si="3"/>
        <v>186591</v>
      </c>
      <c r="G59" s="20">
        <v>26814</v>
      </c>
      <c r="H59" s="13">
        <f>SUM(F59-G59)</f>
        <v>159777</v>
      </c>
    </row>
    <row r="60" spans="1:10" x14ac:dyDescent="0.2">
      <c r="A60" s="70"/>
      <c r="B60" s="32" t="s">
        <v>54</v>
      </c>
      <c r="C60" s="9">
        <f>SUM(C61:C61)</f>
        <v>150099.06</v>
      </c>
      <c r="D60" s="9">
        <f>SUM(D61:D61)</f>
        <v>0</v>
      </c>
      <c r="E60" s="9">
        <f>SUM(E61:E61)</f>
        <v>2362.0100000000002</v>
      </c>
      <c r="F60" s="9">
        <f t="shared" si="3"/>
        <v>147737.04999999999</v>
      </c>
      <c r="G60" s="19">
        <f>SUM(G61:G61)</f>
        <v>147737.04999999999</v>
      </c>
      <c r="H60" s="9">
        <f>SUM(H61:H61)</f>
        <v>0</v>
      </c>
    </row>
    <row r="61" spans="1:10" x14ac:dyDescent="0.2">
      <c r="A61" s="70"/>
      <c r="B61" s="33" t="s">
        <v>55</v>
      </c>
      <c r="C61" s="13">
        <v>150099.06</v>
      </c>
      <c r="D61" s="14"/>
      <c r="E61" s="13">
        <v>2362.0100000000002</v>
      </c>
      <c r="F61" s="9">
        <f t="shared" si="3"/>
        <v>147737.04999999999</v>
      </c>
      <c r="G61" s="20">
        <v>147737.04999999999</v>
      </c>
      <c r="H61" s="13">
        <f>SUM(F61-G61)</f>
        <v>0</v>
      </c>
    </row>
    <row r="62" spans="1:10" x14ac:dyDescent="0.2">
      <c r="A62" s="71" t="s">
        <v>56</v>
      </c>
      <c r="B62" s="71"/>
      <c r="C62" s="34">
        <f t="shared" ref="C62:H62" si="4">SUM(C5+C6+C19+C31+C37+C42+C46+C52+C55+C60)</f>
        <v>45838390.640000001</v>
      </c>
      <c r="D62" s="34">
        <f t="shared" si="4"/>
        <v>16282388.079999998</v>
      </c>
      <c r="E62" s="34">
        <f t="shared" si="4"/>
        <v>143120.31</v>
      </c>
      <c r="F62" s="34">
        <f t="shared" si="4"/>
        <v>61977658.410000004</v>
      </c>
      <c r="G62" s="34">
        <f t="shared" si="4"/>
        <v>17771277.23</v>
      </c>
      <c r="H62" s="34">
        <f t="shared" si="4"/>
        <v>44206381.18</v>
      </c>
      <c r="I62" s="35"/>
      <c r="J62" s="35"/>
    </row>
    <row r="63" spans="1:10" x14ac:dyDescent="0.2">
      <c r="A63" s="60"/>
      <c r="B63" s="37" t="s">
        <v>54</v>
      </c>
      <c r="C63" s="36">
        <v>2009.1</v>
      </c>
      <c r="D63" s="38">
        <v>0</v>
      </c>
      <c r="E63" s="38">
        <v>0</v>
      </c>
      <c r="F63" s="9">
        <f>SUM(C63+D63-E63)</f>
        <v>2009.1</v>
      </c>
      <c r="G63" s="38">
        <v>2009.1</v>
      </c>
      <c r="H63" s="13">
        <f>SUM(F63-G63)</f>
        <v>0</v>
      </c>
    </row>
    <row r="64" spans="1:10" x14ac:dyDescent="0.2">
      <c r="A64" s="72" t="s">
        <v>57</v>
      </c>
      <c r="B64" s="72"/>
      <c r="C64" s="50">
        <f>SUM(C63)</f>
        <v>2009.1</v>
      </c>
      <c r="D64" s="50">
        <f t="shared" ref="D64:H64" si="5">SUM(D63)</f>
        <v>0</v>
      </c>
      <c r="E64" s="50">
        <f t="shared" si="5"/>
        <v>0</v>
      </c>
      <c r="F64" s="50">
        <f t="shared" si="5"/>
        <v>2009.1</v>
      </c>
      <c r="G64" s="50">
        <f t="shared" si="5"/>
        <v>2009.1</v>
      </c>
      <c r="H64" s="50">
        <f t="shared" si="5"/>
        <v>0</v>
      </c>
    </row>
    <row r="65" spans="1:8" x14ac:dyDescent="0.2">
      <c r="A65" s="39"/>
      <c r="B65" s="39"/>
      <c r="C65" s="39"/>
      <c r="D65" s="40"/>
      <c r="E65" s="41"/>
      <c r="F65" s="40"/>
      <c r="G65" s="40"/>
      <c r="H65" s="42" t="s">
        <v>58</v>
      </c>
    </row>
    <row r="66" spans="1:8" x14ac:dyDescent="0.2">
      <c r="A66" s="3"/>
      <c r="B66" s="3"/>
      <c r="C66" s="3"/>
      <c r="D66" s="43"/>
      <c r="E66" s="44"/>
      <c r="F66" s="43"/>
      <c r="G66" s="43"/>
      <c r="H66" s="45"/>
    </row>
    <row r="67" spans="1:8" x14ac:dyDescent="0.2">
      <c r="A67" s="39"/>
      <c r="B67" s="39"/>
      <c r="C67" s="39"/>
      <c r="D67" s="40"/>
      <c r="E67" s="41"/>
      <c r="F67" s="40"/>
      <c r="G67" s="40"/>
      <c r="H67" s="42"/>
    </row>
    <row r="68" spans="1:8" x14ac:dyDescent="0.2">
      <c r="A68" s="52"/>
      <c r="B68" s="52"/>
      <c r="C68" s="52"/>
      <c r="D68" s="53"/>
      <c r="E68" s="54"/>
      <c r="F68" s="53"/>
      <c r="G68" s="53"/>
      <c r="H68" s="53"/>
    </row>
    <row r="69" spans="1:8" ht="14.25" customHeight="1" x14ac:dyDescent="0.2">
      <c r="A69" s="63" t="s">
        <v>1</v>
      </c>
      <c r="B69" s="63" t="s">
        <v>2</v>
      </c>
      <c r="C69" s="64" t="s">
        <v>76</v>
      </c>
      <c r="D69" s="63" t="s">
        <v>3</v>
      </c>
      <c r="E69" s="63"/>
      <c r="F69" s="63" t="s">
        <v>4</v>
      </c>
      <c r="G69" s="63"/>
      <c r="H69" s="63"/>
    </row>
    <row r="70" spans="1:8" ht="25.5" x14ac:dyDescent="0.2">
      <c r="A70" s="63"/>
      <c r="B70" s="63"/>
      <c r="C70" s="64"/>
      <c r="D70" s="4" t="s">
        <v>5</v>
      </c>
      <c r="E70" s="4" t="s">
        <v>6</v>
      </c>
      <c r="F70" s="5" t="s">
        <v>74</v>
      </c>
      <c r="G70" s="6" t="s">
        <v>7</v>
      </c>
      <c r="H70" s="7" t="s">
        <v>75</v>
      </c>
    </row>
    <row r="71" spans="1:8" ht="14.25" customHeight="1" x14ac:dyDescent="0.2">
      <c r="A71" s="73" t="s">
        <v>59</v>
      </c>
      <c r="B71" s="48" t="s">
        <v>9</v>
      </c>
      <c r="C71" s="55">
        <f>SUM(C72)</f>
        <v>10369</v>
      </c>
      <c r="D71" s="55">
        <f>SUM(D72)</f>
        <v>0</v>
      </c>
      <c r="E71" s="55">
        <f>SUM(E72)</f>
        <v>0</v>
      </c>
      <c r="F71" s="47">
        <f t="shared" ref="F71:F86" si="6">SUM(C71+D71-E71)</f>
        <v>10369</v>
      </c>
      <c r="G71" s="55">
        <f>SUM(G72)</f>
        <v>0</v>
      </c>
      <c r="H71" s="55">
        <f>SUM(H72)</f>
        <v>10369</v>
      </c>
    </row>
    <row r="72" spans="1:8" ht="14.25" customHeight="1" x14ac:dyDescent="0.2">
      <c r="A72" s="73"/>
      <c r="B72" s="33" t="s">
        <v>60</v>
      </c>
      <c r="C72" s="13">
        <v>10369</v>
      </c>
      <c r="D72" s="12"/>
      <c r="E72" s="14"/>
      <c r="F72" s="9">
        <f t="shared" si="6"/>
        <v>10369</v>
      </c>
      <c r="G72" s="14"/>
      <c r="H72" s="13">
        <f>SUM(F72-G72)</f>
        <v>10369</v>
      </c>
    </row>
    <row r="73" spans="1:8" ht="14.25" customHeight="1" x14ac:dyDescent="0.2">
      <c r="A73" s="73"/>
      <c r="B73" s="48" t="s">
        <v>10</v>
      </c>
      <c r="C73" s="55">
        <f>SUM(C74:C74)</f>
        <v>8406052.1899999995</v>
      </c>
      <c r="D73" s="55">
        <f>SUM(D74:D74)</f>
        <v>0</v>
      </c>
      <c r="E73" s="55">
        <f>SUM(E74:E74)</f>
        <v>0</v>
      </c>
      <c r="F73" s="47">
        <f t="shared" si="6"/>
        <v>8406052.1899999995</v>
      </c>
      <c r="G73" s="55">
        <f>SUM(G74:G74)</f>
        <v>1501556.53</v>
      </c>
      <c r="H73" s="55">
        <f>SUM(H74:H74)</f>
        <v>6904495.6599999992</v>
      </c>
    </row>
    <row r="74" spans="1:8" ht="14.25" customHeight="1" x14ac:dyDescent="0.2">
      <c r="A74" s="73"/>
      <c r="B74" s="33" t="s">
        <v>61</v>
      </c>
      <c r="C74" s="13">
        <v>8406052.1899999995</v>
      </c>
      <c r="D74" s="13"/>
      <c r="E74" s="14"/>
      <c r="F74" s="9">
        <f t="shared" si="6"/>
        <v>8406052.1899999995</v>
      </c>
      <c r="G74" s="14">
        <v>1501556.53</v>
      </c>
      <c r="H74" s="13">
        <f>SUM(F74-G74)</f>
        <v>6904495.6599999992</v>
      </c>
    </row>
    <row r="75" spans="1:8" x14ac:dyDescent="0.2">
      <c r="A75" s="73"/>
      <c r="B75" s="48" t="s">
        <v>23</v>
      </c>
      <c r="C75" s="55">
        <f>SUM(C76:C78)</f>
        <v>1008668.76</v>
      </c>
      <c r="D75" s="55">
        <f>SUM(D76:D78)</f>
        <v>0</v>
      </c>
      <c r="E75" s="55">
        <f>SUM(E76:E78)</f>
        <v>0</v>
      </c>
      <c r="F75" s="47">
        <f t="shared" si="6"/>
        <v>1008668.76</v>
      </c>
      <c r="G75" s="55">
        <f>SUM(G76:G78)</f>
        <v>165428.43</v>
      </c>
      <c r="H75" s="55">
        <f>SUM(H76:H78)</f>
        <v>843240.33</v>
      </c>
    </row>
    <row r="76" spans="1:8" x14ac:dyDescent="0.2">
      <c r="A76" s="73"/>
      <c r="B76" s="33" t="s">
        <v>62</v>
      </c>
      <c r="C76" s="13">
        <v>10652.26</v>
      </c>
      <c r="D76" s="56"/>
      <c r="E76" s="13"/>
      <c r="F76" s="9">
        <f t="shared" si="6"/>
        <v>10652.26</v>
      </c>
      <c r="G76" s="13">
        <v>7456.68</v>
      </c>
      <c r="H76" s="13">
        <f>SUM(F76-G76)</f>
        <v>3195.58</v>
      </c>
    </row>
    <row r="77" spans="1:8" x14ac:dyDescent="0.2">
      <c r="A77" s="73"/>
      <c r="B77" s="33" t="s">
        <v>63</v>
      </c>
      <c r="C77" s="13">
        <v>16000.28</v>
      </c>
      <c r="D77" s="13"/>
      <c r="E77" s="14"/>
      <c r="F77" s="9">
        <f t="shared" si="6"/>
        <v>16000.28</v>
      </c>
      <c r="G77" s="14">
        <v>13860.19</v>
      </c>
      <c r="H77" s="13">
        <f>SUM(F77-G77)</f>
        <v>2140.09</v>
      </c>
    </row>
    <row r="78" spans="1:8" x14ac:dyDescent="0.2">
      <c r="A78" s="73"/>
      <c r="B78" s="33" t="s">
        <v>64</v>
      </c>
      <c r="C78" s="13">
        <v>982016.22</v>
      </c>
      <c r="D78" s="13"/>
      <c r="E78" s="14"/>
      <c r="F78" s="9">
        <f t="shared" si="6"/>
        <v>982016.22</v>
      </c>
      <c r="G78" s="14">
        <v>144111.56</v>
      </c>
      <c r="H78" s="13">
        <f>SUM(F78-G78)</f>
        <v>837904.65999999992</v>
      </c>
    </row>
    <row r="79" spans="1:8" x14ac:dyDescent="0.2">
      <c r="A79" s="73"/>
      <c r="B79" s="48" t="s">
        <v>36</v>
      </c>
      <c r="C79" s="55">
        <f>SUM(C80:C80)</f>
        <v>0</v>
      </c>
      <c r="D79" s="55">
        <f>SUM(D80:D80)</f>
        <v>0</v>
      </c>
      <c r="E79" s="55">
        <f>SUM(E80:E80)</f>
        <v>0</v>
      </c>
      <c r="F79" s="47">
        <f t="shared" si="6"/>
        <v>0</v>
      </c>
      <c r="G79" s="55">
        <f>SUM(G80:G80)</f>
        <v>0</v>
      </c>
      <c r="H79" s="55">
        <f>SUM(H80:H80)</f>
        <v>0</v>
      </c>
    </row>
    <row r="80" spans="1:8" x14ac:dyDescent="0.2">
      <c r="A80" s="73"/>
      <c r="B80" s="33" t="s">
        <v>65</v>
      </c>
      <c r="C80" s="13">
        <v>0</v>
      </c>
      <c r="D80" s="13"/>
      <c r="E80" s="14"/>
      <c r="F80" s="9">
        <f t="shared" si="6"/>
        <v>0</v>
      </c>
      <c r="G80" s="14"/>
      <c r="H80" s="13">
        <f>SUM(F80-G80)</f>
        <v>0</v>
      </c>
    </row>
    <row r="81" spans="1:8" x14ac:dyDescent="0.2">
      <c r="A81" s="73"/>
      <c r="B81" s="48" t="s">
        <v>41</v>
      </c>
      <c r="C81" s="55">
        <f>SUM(C82:C82)</f>
        <v>0</v>
      </c>
      <c r="D81" s="55">
        <f>SUM(D82:D82)</f>
        <v>0</v>
      </c>
      <c r="E81" s="55">
        <f>SUM(E82:E82)</f>
        <v>0</v>
      </c>
      <c r="F81" s="47">
        <f t="shared" si="6"/>
        <v>0</v>
      </c>
      <c r="G81" s="55">
        <f>SUM(G82:G82)</f>
        <v>0</v>
      </c>
      <c r="H81" s="55">
        <f>SUM(H82:H82)</f>
        <v>0</v>
      </c>
    </row>
    <row r="82" spans="1:8" x14ac:dyDescent="0.2">
      <c r="A82" s="73"/>
      <c r="B82" s="33" t="s">
        <v>66</v>
      </c>
      <c r="C82" s="13">
        <v>0</v>
      </c>
      <c r="D82" s="13"/>
      <c r="E82" s="14"/>
      <c r="F82" s="9">
        <f t="shared" si="6"/>
        <v>0</v>
      </c>
      <c r="G82" s="14"/>
      <c r="H82" s="13">
        <f>SUM(F82-G82)</f>
        <v>0</v>
      </c>
    </row>
    <row r="83" spans="1:8" x14ac:dyDescent="0.2">
      <c r="A83" s="73"/>
      <c r="B83" s="48" t="s">
        <v>51</v>
      </c>
      <c r="C83" s="55">
        <f>SUM(C84)</f>
        <v>0</v>
      </c>
      <c r="D83" s="55">
        <f t="shared" ref="D83:H83" si="7">SUM(D84)</f>
        <v>0</v>
      </c>
      <c r="E83" s="55">
        <f t="shared" si="7"/>
        <v>0</v>
      </c>
      <c r="F83" s="55">
        <f t="shared" si="7"/>
        <v>0</v>
      </c>
      <c r="G83" s="55">
        <f t="shared" si="7"/>
        <v>0</v>
      </c>
      <c r="H83" s="55">
        <f t="shared" si="7"/>
        <v>0</v>
      </c>
    </row>
    <row r="84" spans="1:8" x14ac:dyDescent="0.2">
      <c r="A84" s="73"/>
      <c r="B84" s="33" t="s">
        <v>67</v>
      </c>
      <c r="C84" s="13">
        <v>0</v>
      </c>
      <c r="D84" s="13"/>
      <c r="E84" s="14"/>
      <c r="F84" s="9">
        <f t="shared" si="6"/>
        <v>0</v>
      </c>
      <c r="G84" s="14"/>
      <c r="H84" s="13">
        <f>SUM(F84-G84)</f>
        <v>0</v>
      </c>
    </row>
    <row r="85" spans="1:8" x14ac:dyDescent="0.2">
      <c r="A85" s="73"/>
      <c r="B85" s="48" t="s">
        <v>54</v>
      </c>
      <c r="C85" s="55">
        <f>SUM(C86)</f>
        <v>22053.9</v>
      </c>
      <c r="D85" s="55">
        <f>SUM(D86)</f>
        <v>2080</v>
      </c>
      <c r="E85" s="55">
        <f>SUM(E86)</f>
        <v>0</v>
      </c>
      <c r="F85" s="47">
        <f t="shared" si="6"/>
        <v>24133.9</v>
      </c>
      <c r="G85" s="55">
        <f>SUM(G86)</f>
        <v>24133.9</v>
      </c>
      <c r="H85" s="55">
        <f>SUM(H86)</f>
        <v>0</v>
      </c>
    </row>
    <row r="86" spans="1:8" x14ac:dyDescent="0.2">
      <c r="A86" s="73"/>
      <c r="B86" s="33" t="s">
        <v>68</v>
      </c>
      <c r="C86" s="13">
        <v>22053.9</v>
      </c>
      <c r="D86" s="13">
        <v>2080</v>
      </c>
      <c r="E86" s="14"/>
      <c r="F86" s="9">
        <f t="shared" si="6"/>
        <v>24133.9</v>
      </c>
      <c r="G86" s="14">
        <v>24133.9</v>
      </c>
      <c r="H86" s="13">
        <f>SUM(F86-G86)</f>
        <v>0</v>
      </c>
    </row>
    <row r="87" spans="1:8" x14ac:dyDescent="0.2">
      <c r="A87" s="74"/>
      <c r="B87" s="74"/>
      <c r="C87" s="57">
        <f t="shared" ref="C87:H87" si="8">SUM(C71+C73+C75+C79+C81+C83+C85)</f>
        <v>9447143.8499999996</v>
      </c>
      <c r="D87" s="57">
        <f t="shared" si="8"/>
        <v>2080</v>
      </c>
      <c r="E87" s="57">
        <f t="shared" si="8"/>
        <v>0</v>
      </c>
      <c r="F87" s="57">
        <f t="shared" si="8"/>
        <v>9449223.8499999996</v>
      </c>
      <c r="G87" s="57">
        <f t="shared" si="8"/>
        <v>1691118.8599999999</v>
      </c>
      <c r="H87" s="57">
        <f t="shared" si="8"/>
        <v>7758104.9899999993</v>
      </c>
    </row>
    <row r="88" spans="1:8" ht="5.25" customHeight="1" x14ac:dyDescent="0.2">
      <c r="A88" s="33"/>
      <c r="B88" s="33"/>
      <c r="C88" s="33"/>
      <c r="D88" s="56"/>
      <c r="E88" s="56"/>
      <c r="F88" s="56"/>
      <c r="G88" s="56"/>
      <c r="H88" s="56"/>
    </row>
    <row r="89" spans="1:8" x14ac:dyDescent="0.2">
      <c r="A89" s="69" t="s">
        <v>69</v>
      </c>
      <c r="B89" s="69"/>
      <c r="C89" s="58">
        <f>SUM(C62+C64+C87)</f>
        <v>55287543.590000004</v>
      </c>
      <c r="D89" s="58">
        <f>SUM(D62+D64+D87)</f>
        <v>16284468.079999998</v>
      </c>
      <c r="E89" s="58">
        <f>SUM(E62+E64+E87)</f>
        <v>143120.31</v>
      </c>
      <c r="F89" s="59">
        <f>SUM(C89+D89-E89)</f>
        <v>71428891.359999999</v>
      </c>
      <c r="G89" s="58">
        <f>SUM(G62+G64+G87)</f>
        <v>19464405.190000001</v>
      </c>
      <c r="H89" s="58">
        <f>SUM(H62+H64+H87)</f>
        <v>51964486.170000002</v>
      </c>
    </row>
    <row r="90" spans="1:8" x14ac:dyDescent="0.2">
      <c r="A90" s="33"/>
      <c r="B90" s="33"/>
      <c r="C90" s="33"/>
      <c r="D90" s="33"/>
      <c r="E90" s="33"/>
      <c r="F90" s="33"/>
      <c r="G90" s="33"/>
      <c r="H90" s="33"/>
    </row>
    <row r="91" spans="1:8" x14ac:dyDescent="0.2">
      <c r="A91" s="1"/>
      <c r="B91" s="1"/>
      <c r="C91" s="30"/>
      <c r="D91" s="30"/>
      <c r="E91" s="30"/>
      <c r="F91" s="30"/>
      <c r="G91" s="30"/>
      <c r="H91" s="30"/>
    </row>
    <row r="92" spans="1:8" x14ac:dyDescent="0.2">
      <c r="A92" s="1"/>
      <c r="B92" s="1"/>
      <c r="C92" s="1"/>
      <c r="D92" s="1"/>
      <c r="E92" s="1"/>
      <c r="F92" s="1"/>
      <c r="G92" s="1"/>
      <c r="H92" s="1"/>
    </row>
    <row r="93" spans="1:8" x14ac:dyDescent="0.2">
      <c r="A93" s="1"/>
      <c r="B93" s="1"/>
      <c r="C93" s="1"/>
      <c r="D93" s="1"/>
      <c r="E93" s="1"/>
      <c r="F93" s="1"/>
      <c r="G93" s="1"/>
      <c r="H93" s="1"/>
    </row>
    <row r="94" spans="1:8" x14ac:dyDescent="0.2">
      <c r="A94" s="1"/>
      <c r="B94" s="1"/>
      <c r="C94" s="1"/>
      <c r="D94" s="1"/>
      <c r="E94" s="30"/>
      <c r="F94" s="1"/>
      <c r="G94" s="1"/>
      <c r="H94" s="1"/>
    </row>
    <row r="95" spans="1:8" x14ac:dyDescent="0.2">
      <c r="A95" s="1"/>
      <c r="B95" s="1"/>
      <c r="C95" s="1"/>
      <c r="D95" s="1"/>
      <c r="E95" s="1"/>
      <c r="F95" s="1"/>
      <c r="G95" s="1"/>
      <c r="H95" s="46" t="s">
        <v>70</v>
      </c>
    </row>
  </sheetData>
  <mergeCells count="21">
    <mergeCell ref="A89:B89"/>
    <mergeCell ref="C69:C70"/>
    <mergeCell ref="D69:E69"/>
    <mergeCell ref="F35:H35"/>
    <mergeCell ref="A37:A61"/>
    <mergeCell ref="A62:B62"/>
    <mergeCell ref="A64:B64"/>
    <mergeCell ref="F69:H69"/>
    <mergeCell ref="A71:A86"/>
    <mergeCell ref="A87:B87"/>
    <mergeCell ref="A69:A70"/>
    <mergeCell ref="B69:B70"/>
    <mergeCell ref="A2:E2"/>
    <mergeCell ref="A5:A32"/>
    <mergeCell ref="A35:A36"/>
    <mergeCell ref="B35:B36"/>
    <mergeCell ref="C35:C36"/>
    <mergeCell ref="D35:E35"/>
    <mergeCell ref="C3:C4"/>
    <mergeCell ref="B3:B4"/>
    <mergeCell ref="A3:A4"/>
  </mergeCells>
  <pageMargins left="0.70866141732283472" right="0.70866141732283472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1497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2023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Pietrzak</dc:creator>
  <cp:lastModifiedBy>Beata Heleniak</cp:lastModifiedBy>
  <cp:revision>45</cp:revision>
  <cp:lastPrinted>2024-03-27T10:57:02Z</cp:lastPrinted>
  <dcterms:created xsi:type="dcterms:W3CDTF">2008-11-10T14:00:01Z</dcterms:created>
  <dcterms:modified xsi:type="dcterms:W3CDTF">2024-03-29T10:16:11Z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