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4" activeTab="0"/>
  </bookViews>
  <sheets>
    <sheet name="prognoza długu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<sst xmlns="http://schemas.openxmlformats.org/spreadsheetml/2006/main" count="63" uniqueCount="63">
  <si>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Prognoza kwoty długu i spłat na rok 2007 i lata następne</t>
  </si>
  <si>
    <t>w złotych</t>
  </si>
  <si>
    <t>Lp.</t>
  </si>
  <si>
    <t>Wyszczególnienie</t>
  </si>
  <si>
    <r>
      <t>Kwota długu na dzień 31.12.2006</t>
    </r>
    <r>
      <rPr>
        <b/>
        <sz val="10"/>
        <rFont val="Arial"/>
        <family val="2"/>
      </rPr>
      <t>*</t>
    </r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</si>
  <si>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</si>
  <si>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</si>
  <si>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</si>
  <si>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</si>
  <si>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</si>
  <si>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</si>
  <si>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</si>
  <si>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</si>
  <si>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</si>
  <si>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</si>
  <si>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</si>
  <si>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</si>
  <si>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</si>
  <si>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</si>
  <si>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</si>
  <si>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</si>
  <si>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</si>
  <si>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</si>
  <si>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</si>
  <si>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</si>
  <si>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</si>
  <si>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</si>
  <si>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</si>
  <si>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</si>
  <si>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</si>
  <si>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</si>
  <si>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</si>
  <si>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</si>
  <si>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</si>
  <si>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</si>
  <si>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</si>
  <si>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</si>
  <si>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</si>
  <si>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</si>
  <si>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</si>
  <si>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</si>
  <si>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</si>
  <si>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</si>
  <si>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</si>
  <si>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</si>
  <si>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</si>
  <si>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</si>
  <si>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</si>
  <si>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</si>
  <si>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</si>
  <si>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</si>
  <si>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Inne przychody (wolne środki z lat ubiegłych)</t>
  </si>
  <si>
    <t>7.</t>
  </si>
  <si>
    <t>Relacje do dochodów (w %):</t>
  </si>
  <si>
    <t>7.1</t>
  </si>
  <si>
    <r>
      <t xml:space="preserve">długu </t>
    </r>
    <r>
      <rPr>
        <sz val="10"/>
        <rFont val="Arial"/>
        <family val="2"/>
      </rPr>
      <t xml:space="preserve">(art. 170 ust. 1)     (1-2.1-2.2):3       </t>
    </r>
    <r>
      <rPr>
        <i/>
        <sz val="10"/>
        <rFont val="Arial"/>
        <family val="2"/>
      </rPr>
      <t xml:space="preserve"> dla 2006 r.(1:3)</t>
    </r>
  </si>
  <si>
    <t>7.2</t>
  </si>
  <si>
    <r>
      <t xml:space="preserve">długu po uwzględnieniu wyłączeń </t>
    </r>
    <r>
      <rPr>
        <sz val="10"/>
        <rFont val="Arial"/>
        <family val="2"/>
      </rPr>
      <t xml:space="preserve">(art. 170 ust. 3)
(1.1+1.2-2.1):3            </t>
    </r>
    <r>
      <rPr>
        <i/>
        <sz val="10"/>
        <rFont val="Arial"/>
        <family val="2"/>
      </rPr>
      <t xml:space="preserve">  dla 2006 r.(1:3)</t>
    </r>
  </si>
  <si>
    <t>7.3</t>
  </si>
  <si>
    <r>
      <t xml:space="preserve">spłaty zadłużenia </t>
    </r>
    <r>
      <rPr>
        <sz val="10"/>
        <rFont val="Arial"/>
        <family val="2"/>
      </rPr>
      <t xml:space="preserve">(art. 169 ust. 1)   </t>
    </r>
  </si>
  <si>
    <t>7.4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</si>
  <si>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</si>
  <si>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* Podane wartości z roku 2006 są wartościami wykonanymi w tym roku.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</si>
</sst>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#,##0.0"/>
    <numFmt numFmtId="167" formatCode="#,##0.0;\-#,##0.0"/>
  </numFmts>
  <fonts count="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right" wrapText="1"/>
    </xf>
    <xf numFmtId="164" fontId="5" fillId="0" borderId="0" xfId="0" applyFont="1" applyAlignment="1">
      <alignment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 vertical="top" wrapText="1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left" wrapText="1" inden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Font="1" applyBorder="1" applyAlignment="1">
      <alignment horizontal="left" wrapText="1" indent="8"/>
    </xf>
    <xf numFmtId="164" fontId="1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0" xfId="0" applyFont="1" applyAlignment="1">
      <alignment/>
    </xf>
    <xf numFmtId="165" fontId="6" fillId="0" borderId="2" xfId="0" applyNumberFormat="1" applyFont="1" applyBorder="1" applyAlignment="1">
      <alignment horizontal="right" vertical="center" wrapText="1"/>
    </xf>
    <xf numFmtId="164" fontId="1" fillId="0" borderId="0" xfId="0" applyFont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4" fontId="4" fillId="3" borderId="1" xfId="0" applyFont="1" applyFill="1" applyBorder="1" applyAlignment="1">
      <alignment horizontal="center" wrapText="1"/>
    </xf>
    <xf numFmtId="164" fontId="4" fillId="3" borderId="1" xfId="0" applyFont="1" applyFill="1" applyBorder="1" applyAlignment="1">
      <alignment horizontal="left" wrapText="1" indent="1"/>
    </xf>
    <xf numFmtId="166" fontId="4" fillId="3" borderId="1" xfId="0" applyNumberFormat="1" applyFont="1" applyFill="1" applyBorder="1" applyAlignment="1">
      <alignment horizontal="right" vertical="top" wrapText="1"/>
    </xf>
    <xf numFmtId="164" fontId="4" fillId="0" borderId="1" xfId="0" applyFont="1" applyBorder="1" applyAlignment="1">
      <alignment horizontal="left" wrapText="1" indent="1"/>
    </xf>
    <xf numFmtId="166" fontId="4" fillId="0" borderId="1" xfId="0" applyNumberFormat="1" applyFont="1" applyFill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167" fontId="4" fillId="3" borderId="1" xfId="0" applyNumberFormat="1" applyFont="1" applyFill="1" applyBorder="1" applyAlignment="1">
      <alignment horizontal="right" vertical="top" wrapText="1"/>
    </xf>
    <xf numFmtId="167" fontId="4" fillId="0" borderId="1" xfId="0" applyNumberFormat="1" applyFont="1" applyBorder="1" applyAlignment="1">
      <alignment horizontal="right" vertical="top" wrapText="1"/>
    </xf>
    <xf numFmtId="164" fontId="7" fillId="0" borderId="0" xfId="0" applyFont="1" applyAlignment="1">
      <alignment/>
    </xf>
    <xf numFmtId="164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IV40"/>
  <sheetViews>
    <sheetView showGridLines="0" tabSelected="1" workbookViewId="0" topLeftCell="A1">
      <pane xSplit="2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4" width="13.375" style="0" customWidth="1"/>
    <col min="5" max="5" width="12.375" style="0" customWidth="1"/>
    <col min="6" max="6" width="12.00390625" style="0" customWidth="1"/>
    <col min="7" max="7" width="12.375" style="0" customWidth="1"/>
    <col min="8" max="8" width="12.125" style="0" customWidth="1"/>
    <col min="9" max="9" width="12.2539062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9" customHeight="1">
      <c r="A2" s="2"/>
      <c r="B2" s="2"/>
      <c r="C2" s="2"/>
      <c r="D2" s="2"/>
      <c r="E2" s="2"/>
      <c r="F2" s="2"/>
      <c r="G2" s="2"/>
      <c r="H2" s="2"/>
      <c r="I2" s="2"/>
    </row>
    <row r="3" ht="9.75" customHeight="1">
      <c r="I3" s="3" t="s">
        <v>1</v>
      </c>
    </row>
    <row r="4" spans="1:256" s="6" customFormat="1" ht="35.25" customHeight="1">
      <c r="A4" s="4" t="s">
        <v>2</v>
      </c>
      <c r="B4" s="4" t="s">
        <v>3</v>
      </c>
      <c r="C4" s="4" t="s">
        <v>4</v>
      </c>
      <c r="D4" s="5" t="s">
        <v>5</v>
      </c>
      <c r="E4" s="5"/>
      <c r="F4" s="5"/>
      <c r="G4" s="5"/>
      <c r="H4" s="5"/>
      <c r="I4" s="5"/>
      <c r="IT4"/>
      <c r="IU4"/>
      <c r="IV4"/>
    </row>
    <row r="5" spans="1:256" s="6" customFormat="1" ht="23.25" customHeight="1">
      <c r="A5" s="4"/>
      <c r="B5" s="4"/>
      <c r="C5" s="4"/>
      <c r="D5" s="4">
        <v>2007</v>
      </c>
      <c r="E5" s="4">
        <v>2008</v>
      </c>
      <c r="F5" s="4">
        <v>2009</v>
      </c>
      <c r="G5" s="4">
        <v>2010</v>
      </c>
      <c r="H5" s="4">
        <v>2011</v>
      </c>
      <c r="I5" s="4">
        <v>2012</v>
      </c>
      <c r="IT5"/>
      <c r="IU5"/>
      <c r="IV5"/>
    </row>
    <row r="6" spans="1:256" s="9" customFormat="1" ht="9" customHeight="1">
      <c r="A6" s="7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IT6"/>
      <c r="IU6"/>
      <c r="IV6"/>
    </row>
    <row r="7" spans="1:256" s="6" customFormat="1" ht="17.25" customHeight="1">
      <c r="A7" s="10" t="s">
        <v>6</v>
      </c>
      <c r="B7" s="11" t="s">
        <v>7</v>
      </c>
      <c r="C7" s="12">
        <f>SUM(C8+C12)</f>
        <v>781754</v>
      </c>
      <c r="D7" s="12">
        <f>SUM(D8+D12+D17)</f>
        <v>866754</v>
      </c>
      <c r="E7" s="12">
        <f>SUM(D7-D22+E14)</f>
        <v>1016947</v>
      </c>
      <c r="F7" s="12">
        <f>SUM(F8+F12+F17)</f>
        <v>1069238</v>
      </c>
      <c r="G7" s="12">
        <f>SUM(G8+G12+G17)</f>
        <v>890614</v>
      </c>
      <c r="H7" s="12">
        <f>SUM(H8+H12+H17)</f>
        <v>610965</v>
      </c>
      <c r="I7" s="12">
        <f>SUM(I8+I12+I17)</f>
        <v>305482</v>
      </c>
      <c r="IT7"/>
      <c r="IU7"/>
      <c r="IV7"/>
    </row>
    <row r="8" spans="1:256" s="16" customFormat="1" ht="15" customHeight="1">
      <c r="A8" s="13" t="s">
        <v>8</v>
      </c>
      <c r="B8" s="14" t="s">
        <v>9</v>
      </c>
      <c r="C8" s="15">
        <f>SUM(C9:C11)</f>
        <v>781754</v>
      </c>
      <c r="D8" s="15">
        <f>SUM(D9:D10)</f>
        <v>781754</v>
      </c>
      <c r="E8" s="15">
        <f>SUM(E9:E10)</f>
        <v>510681</v>
      </c>
      <c r="F8" s="15">
        <f>SUM(F9:F10)</f>
        <v>654965</v>
      </c>
      <c r="G8" s="15">
        <f>SUM(G9:G10)</f>
        <v>768965</v>
      </c>
      <c r="H8" s="15">
        <f>SUM(H9:H10)</f>
        <v>610965</v>
      </c>
      <c r="I8" s="15">
        <f>SUM(I9:I10)</f>
        <v>305482</v>
      </c>
      <c r="IT8"/>
      <c r="IU8"/>
      <c r="IV8"/>
    </row>
    <row r="9" spans="1:256" s="16" customFormat="1" ht="15" customHeight="1">
      <c r="A9" s="17" t="s">
        <v>10</v>
      </c>
      <c r="B9" s="18" t="s">
        <v>11</v>
      </c>
      <c r="C9" s="19">
        <v>139250</v>
      </c>
      <c r="D9" s="19">
        <v>139250</v>
      </c>
      <c r="E9" s="20">
        <v>61350</v>
      </c>
      <c r="F9" s="20">
        <v>25000</v>
      </c>
      <c r="G9" s="20">
        <v>0</v>
      </c>
      <c r="H9" s="20">
        <v>0</v>
      </c>
      <c r="I9" s="20">
        <v>0</v>
      </c>
      <c r="IT9"/>
      <c r="IU9"/>
      <c r="IV9"/>
    </row>
    <row r="10" spans="1:256" s="16" customFormat="1" ht="15" customHeight="1">
      <c r="A10" s="17" t="s">
        <v>12</v>
      </c>
      <c r="B10" s="18" t="s">
        <v>13</v>
      </c>
      <c r="C10" s="19">
        <v>642504</v>
      </c>
      <c r="D10" s="20">
        <v>642504</v>
      </c>
      <c r="E10" s="20">
        <v>449331</v>
      </c>
      <c r="F10" s="20">
        <v>629965</v>
      </c>
      <c r="G10" s="20">
        <v>768965</v>
      </c>
      <c r="H10" s="20">
        <v>610965</v>
      </c>
      <c r="I10" s="20">
        <v>305482</v>
      </c>
      <c r="IT10"/>
      <c r="IU10"/>
      <c r="IV10"/>
    </row>
    <row r="11" spans="1:256" s="16" customFormat="1" ht="15" customHeight="1">
      <c r="A11" s="17" t="s">
        <v>14</v>
      </c>
      <c r="B11" s="18" t="s">
        <v>15</v>
      </c>
      <c r="C11" s="19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IT11"/>
      <c r="IU11"/>
      <c r="IV11"/>
    </row>
    <row r="12" spans="1:256" s="16" customFormat="1" ht="15" customHeight="1">
      <c r="A12" s="13" t="s">
        <v>16</v>
      </c>
      <c r="B12" s="14" t="s">
        <v>17</v>
      </c>
      <c r="C12" s="15">
        <f>SUM(C13:C16)</f>
        <v>0</v>
      </c>
      <c r="D12" s="15">
        <f>SUM(D13:D14)</f>
        <v>85000</v>
      </c>
      <c r="E12" s="15">
        <f>SUM(E13:E14)</f>
        <v>506266</v>
      </c>
      <c r="F12" s="15">
        <f>SUM(F13:F14)</f>
        <v>414273</v>
      </c>
      <c r="G12" s="15">
        <f>SUM(G13:G14)</f>
        <v>121649</v>
      </c>
      <c r="H12" s="15">
        <f>SUM(H13:H14)</f>
        <v>0</v>
      </c>
      <c r="I12" s="15">
        <f>SUM(I13:I14)</f>
        <v>0</v>
      </c>
      <c r="IT12"/>
      <c r="IU12"/>
      <c r="IV12"/>
    </row>
    <row r="13" spans="1:256" s="16" customFormat="1" ht="15" customHeight="1">
      <c r="A13" s="17" t="s">
        <v>18</v>
      </c>
      <c r="B13" s="18" t="s">
        <v>19</v>
      </c>
      <c r="C13" s="19">
        <v>0</v>
      </c>
      <c r="D13" s="19">
        <v>50000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IT13"/>
      <c r="IU13"/>
      <c r="IV13"/>
    </row>
    <row r="14" spans="1:256" s="16" customFormat="1" ht="15" customHeight="1">
      <c r="A14" s="17" t="s">
        <v>20</v>
      </c>
      <c r="B14" s="18" t="s">
        <v>21</v>
      </c>
      <c r="C14" s="19">
        <v>0</v>
      </c>
      <c r="D14" s="19">
        <v>35000</v>
      </c>
      <c r="E14" s="19">
        <v>506266</v>
      </c>
      <c r="F14" s="19">
        <v>414273</v>
      </c>
      <c r="G14" s="19">
        <v>121649</v>
      </c>
      <c r="H14" s="19">
        <v>0</v>
      </c>
      <c r="I14" s="19">
        <v>0</v>
      </c>
      <c r="IT14"/>
      <c r="IU14"/>
      <c r="IV14"/>
    </row>
    <row r="15" spans="1:256" s="16" customFormat="1" ht="14.25" customHeight="1">
      <c r="A15" s="17"/>
      <c r="B15" s="21" t="s">
        <v>22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IT15"/>
      <c r="IU15"/>
      <c r="IV15"/>
    </row>
    <row r="16" spans="1:256" s="16" customFormat="1" ht="14.25" customHeight="1">
      <c r="A16" s="17" t="s">
        <v>23</v>
      </c>
      <c r="B16" s="18" t="s">
        <v>24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IT16"/>
      <c r="IU16"/>
      <c r="IV16"/>
    </row>
    <row r="17" spans="1:256" s="16" customFormat="1" ht="15" customHeight="1">
      <c r="A17" s="13" t="s">
        <v>25</v>
      </c>
      <c r="B17" s="14" t="s">
        <v>26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IT17"/>
      <c r="IU17"/>
      <c r="IV17"/>
    </row>
    <row r="18" spans="1:256" s="16" customFormat="1" ht="15" customHeight="1">
      <c r="A18" s="17" t="s">
        <v>27</v>
      </c>
      <c r="B18" s="22" t="s">
        <v>28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IT18"/>
      <c r="IU18"/>
      <c r="IV18"/>
    </row>
    <row r="19" spans="1:256" s="16" customFormat="1" ht="15" customHeight="1">
      <c r="A19" s="17" t="s">
        <v>29</v>
      </c>
      <c r="B19" s="22" t="s">
        <v>30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IT19"/>
      <c r="IU19"/>
      <c r="IV19"/>
    </row>
    <row r="20" spans="1:256" s="6" customFormat="1" ht="22.5" customHeight="1">
      <c r="A20" s="23">
        <v>2</v>
      </c>
      <c r="B20" s="24" t="s">
        <v>31</v>
      </c>
      <c r="C20" s="25">
        <f>SUM(C21+C25+C26)</f>
        <v>285936</v>
      </c>
      <c r="D20" s="25">
        <f>SUM(D21+D25+D26)</f>
        <v>386073</v>
      </c>
      <c r="E20" s="25">
        <f>SUM(E21+E25+E26)</f>
        <v>399982</v>
      </c>
      <c r="F20" s="25">
        <f>SUM(F21+F25+F26)</f>
        <v>331273</v>
      </c>
      <c r="G20" s="25">
        <f>SUM(G21+G25+G26)</f>
        <v>305649</v>
      </c>
      <c r="H20" s="25">
        <f>SUM(H21+H25+H26)</f>
        <v>332483</v>
      </c>
      <c r="I20" s="25">
        <f>SUM(I21+I25+I26)</f>
        <v>323482</v>
      </c>
      <c r="IT20"/>
      <c r="IU20"/>
      <c r="IV20"/>
    </row>
    <row r="21" spans="1:256" s="6" customFormat="1" ht="15" customHeight="1">
      <c r="A21" s="23" t="s">
        <v>32</v>
      </c>
      <c r="B21" s="24" t="s">
        <v>33</v>
      </c>
      <c r="C21" s="25">
        <f>SUM(C22:C24)</f>
        <v>253701</v>
      </c>
      <c r="D21" s="25">
        <f>SUM(D22:D24)</f>
        <v>356073</v>
      </c>
      <c r="E21" s="25">
        <f>SUM(E22:E24)</f>
        <v>371982</v>
      </c>
      <c r="F21" s="25">
        <f>SUM(F22:F24)</f>
        <v>300273</v>
      </c>
      <c r="G21" s="25">
        <f>SUM(G22:G24)</f>
        <v>279649</v>
      </c>
      <c r="H21" s="25">
        <f>SUM(H22:H24)</f>
        <v>305483</v>
      </c>
      <c r="I21" s="25">
        <f>SUM(I22:I24)</f>
        <v>305482</v>
      </c>
      <c r="IT21"/>
      <c r="IU21"/>
      <c r="IV21"/>
    </row>
    <row r="22" spans="1:256" s="16" customFormat="1" ht="15" customHeight="1">
      <c r="A22" s="17" t="s">
        <v>34</v>
      </c>
      <c r="B22" s="18" t="s">
        <v>35</v>
      </c>
      <c r="C22" s="19">
        <v>253701</v>
      </c>
      <c r="D22" s="19">
        <v>356073</v>
      </c>
      <c r="E22" s="19">
        <v>281982</v>
      </c>
      <c r="F22" s="19">
        <v>300273</v>
      </c>
      <c r="G22" s="19">
        <v>279649</v>
      </c>
      <c r="H22" s="19">
        <v>305483</v>
      </c>
      <c r="I22" s="19">
        <v>305482</v>
      </c>
      <c r="IT22"/>
      <c r="IU22"/>
      <c r="IV22"/>
    </row>
    <row r="23" spans="1:256" s="16" customFormat="1" ht="15" customHeight="1">
      <c r="A23" s="17" t="s">
        <v>36</v>
      </c>
      <c r="B23" s="18" t="s">
        <v>37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IT23"/>
      <c r="IU23"/>
      <c r="IV23"/>
    </row>
    <row r="24" spans="1:256" s="16" customFormat="1" ht="15" customHeight="1">
      <c r="A24" s="17" t="s">
        <v>38</v>
      </c>
      <c r="B24" s="18" t="s">
        <v>39</v>
      </c>
      <c r="C24" s="19">
        <v>0</v>
      </c>
      <c r="D24" s="19">
        <v>0</v>
      </c>
      <c r="E24" s="19">
        <v>90000</v>
      </c>
      <c r="F24" s="19">
        <v>0</v>
      </c>
      <c r="G24" s="19">
        <v>0</v>
      </c>
      <c r="H24" s="19">
        <v>0</v>
      </c>
      <c r="I24" s="19">
        <v>0</v>
      </c>
      <c r="IT24"/>
      <c r="IU24"/>
      <c r="IV24"/>
    </row>
    <row r="25" spans="1:256" s="16" customFormat="1" ht="15" customHeight="1">
      <c r="A25" s="13" t="s">
        <v>40</v>
      </c>
      <c r="B25" s="14" t="s">
        <v>41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IT25"/>
      <c r="IU25"/>
      <c r="IV25"/>
    </row>
    <row r="26" spans="1:256" s="26" customFormat="1" ht="14.25" customHeight="1">
      <c r="A26" s="13" t="s">
        <v>42</v>
      </c>
      <c r="B26" s="14" t="s">
        <v>43</v>
      </c>
      <c r="C26" s="15">
        <v>32235</v>
      </c>
      <c r="D26" s="15">
        <v>30000</v>
      </c>
      <c r="E26" s="15">
        <v>28000</v>
      </c>
      <c r="F26" s="15">
        <v>31000</v>
      </c>
      <c r="G26" s="15">
        <v>26000</v>
      </c>
      <c r="H26" s="15">
        <v>27000</v>
      </c>
      <c r="I26" s="15">
        <v>18000</v>
      </c>
      <c r="IT26"/>
      <c r="IU26"/>
      <c r="IV26"/>
    </row>
    <row r="27" spans="1:256" s="6" customFormat="1" ht="18.75" customHeight="1">
      <c r="A27" s="23" t="s">
        <v>44</v>
      </c>
      <c r="B27" s="24" t="s">
        <v>45</v>
      </c>
      <c r="C27" s="20">
        <v>5544494</v>
      </c>
      <c r="D27" s="20">
        <v>5109172</v>
      </c>
      <c r="E27" s="20">
        <v>5375000</v>
      </c>
      <c r="F27" s="20">
        <v>5446000</v>
      </c>
      <c r="G27" s="20">
        <v>5528000</v>
      </c>
      <c r="H27" s="20">
        <v>5638560</v>
      </c>
      <c r="I27" s="20">
        <v>5563991</v>
      </c>
      <c r="IT27"/>
      <c r="IU27"/>
      <c r="IV27"/>
    </row>
    <row r="28" spans="1:256" s="6" customFormat="1" ht="20.25" customHeight="1">
      <c r="A28" s="23" t="s">
        <v>46</v>
      </c>
      <c r="B28" s="24" t="s">
        <v>47</v>
      </c>
      <c r="C28" s="20">
        <v>5133211</v>
      </c>
      <c r="D28" s="20">
        <v>5389381</v>
      </c>
      <c r="E28" s="20">
        <v>5509284</v>
      </c>
      <c r="F28" s="20">
        <v>5560000</v>
      </c>
      <c r="G28" s="20">
        <v>5370000</v>
      </c>
      <c r="H28" s="20">
        <v>5333077</v>
      </c>
      <c r="I28" s="20">
        <v>5258509</v>
      </c>
      <c r="IT28"/>
      <c r="IU28"/>
      <c r="IV28"/>
    </row>
    <row r="29" spans="1:256" s="28" customFormat="1" ht="20.25" customHeight="1">
      <c r="A29" s="23" t="s">
        <v>48</v>
      </c>
      <c r="B29" s="24" t="s">
        <v>49</v>
      </c>
      <c r="C29" s="27">
        <f>SUM(C27-C28)</f>
        <v>411283</v>
      </c>
      <c r="D29" s="27">
        <f>SUM(D27-D28)</f>
        <v>-280209</v>
      </c>
      <c r="E29" s="27">
        <f>SUM(E27-E28)</f>
        <v>-134284</v>
      </c>
      <c r="F29" s="27">
        <f>SUM(F27-F28)</f>
        <v>-114000</v>
      </c>
      <c r="G29" s="27">
        <f>SUM(G27-G28)</f>
        <v>158000</v>
      </c>
      <c r="H29" s="27">
        <f>SUM(H27-H28)</f>
        <v>305483</v>
      </c>
      <c r="I29" s="27">
        <f>SUM(I27-I28)</f>
        <v>305482</v>
      </c>
      <c r="IT29"/>
      <c r="IU29"/>
      <c r="IV29"/>
    </row>
    <row r="30" spans="1:256" s="28" customFormat="1" ht="19.5" customHeight="1">
      <c r="A30" s="23" t="s">
        <v>50</v>
      </c>
      <c r="B30" s="24" t="s">
        <v>51</v>
      </c>
      <c r="C30" s="29">
        <v>195996</v>
      </c>
      <c r="D30" s="29">
        <v>551282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IT30"/>
      <c r="IU30"/>
      <c r="IV30"/>
    </row>
    <row r="31" spans="1:256" s="6" customFormat="1" ht="16.5" customHeight="1">
      <c r="A31" s="30" t="s">
        <v>52</v>
      </c>
      <c r="B31" s="31" t="s">
        <v>53</v>
      </c>
      <c r="C31" s="32"/>
      <c r="D31" s="32"/>
      <c r="E31" s="32"/>
      <c r="F31" s="32"/>
      <c r="G31" s="32"/>
      <c r="H31" s="32"/>
      <c r="I31" s="33"/>
      <c r="IT31"/>
      <c r="IU31"/>
      <c r="IV31"/>
    </row>
    <row r="32" spans="1:256" s="16" customFormat="1" ht="15" customHeight="1">
      <c r="A32" s="34" t="s">
        <v>54</v>
      </c>
      <c r="B32" s="35" t="s">
        <v>55</v>
      </c>
      <c r="C32" s="36">
        <f>SUM(C7/C27)*100</f>
        <v>14.099645522206355</v>
      </c>
      <c r="D32" s="36">
        <f>SUM(D7-D21-D25)/D27*100</f>
        <v>9.995376941704057</v>
      </c>
      <c r="E32" s="36">
        <f>SUM(E7-E21-E25)/E27*100</f>
        <v>11.999348837209302</v>
      </c>
      <c r="F32" s="36">
        <f>SUM(F7-F21-F25)/F27*100</f>
        <v>14.119812706573631</v>
      </c>
      <c r="G32" s="36">
        <f>SUM(G7-G21-G25)/G27*100</f>
        <v>11.052188856729378</v>
      </c>
      <c r="H32" s="36">
        <f>SUM(H7-H21-H25)/H27*100</f>
        <v>5.417730768139383</v>
      </c>
      <c r="I32" s="36">
        <f>SUM(I7-I21-I25)/I27*100</f>
        <v>0</v>
      </c>
      <c r="IT32"/>
      <c r="IU32"/>
      <c r="IV32"/>
    </row>
    <row r="33" spans="1:256" s="16" customFormat="1" ht="28.5" customHeight="1">
      <c r="A33" s="30" t="s">
        <v>56</v>
      </c>
      <c r="B33" s="37" t="s">
        <v>57</v>
      </c>
      <c r="C33" s="38">
        <f>SUM(C32)</f>
        <v>14.099645522206355</v>
      </c>
      <c r="D33" s="39">
        <f>SUM(D8+D12-D21)/D27*100</f>
        <v>9.995376941704057</v>
      </c>
      <c r="E33" s="39">
        <f>SUM(E8+E12-E21)/E27*100</f>
        <v>11.999348837209302</v>
      </c>
      <c r="F33" s="39">
        <f>SUM(F8+F12-F21)/F27*100</f>
        <v>14.119812706573631</v>
      </c>
      <c r="G33" s="39">
        <f>SUM(G8+G12-G21)/G27*100</f>
        <v>11.052188856729378</v>
      </c>
      <c r="H33" s="39">
        <f>SUM(H8+H12-H21)/H27*100</f>
        <v>5.417730768139383</v>
      </c>
      <c r="I33" s="39">
        <f>SUM(I8+I12-I21)/I27*100</f>
        <v>0</v>
      </c>
      <c r="IT33"/>
      <c r="IU33"/>
      <c r="IV33"/>
    </row>
    <row r="34" spans="1:256" s="16" customFormat="1" ht="15" customHeight="1">
      <c r="A34" s="34" t="s">
        <v>58</v>
      </c>
      <c r="B34" s="35" t="s">
        <v>59</v>
      </c>
      <c r="C34" s="40">
        <f>SUM(C20/C27)*100</f>
        <v>5.1571162309851895</v>
      </c>
      <c r="D34" s="40">
        <f>SUM(D20/D27)*100</f>
        <v>7.556469032555569</v>
      </c>
      <c r="E34" s="40">
        <f>SUM(E20/E27)*100</f>
        <v>7.441525581395349</v>
      </c>
      <c r="F34" s="40">
        <f>SUM(F20/F27)*100</f>
        <v>6.082868160117518</v>
      </c>
      <c r="G34" s="40">
        <f>SUM(G20/G27)*100</f>
        <v>5.529106367583212</v>
      </c>
      <c r="H34" s="40">
        <f>SUM(H20/H27)*100</f>
        <v>5.8965941658863255</v>
      </c>
      <c r="I34" s="40">
        <f>SUM(I20/I27)*100</f>
        <v>5.813848368913608</v>
      </c>
      <c r="IT34"/>
      <c r="IU34"/>
      <c r="IV34"/>
    </row>
    <row r="35" spans="1:256" s="16" customFormat="1" ht="25.5" customHeight="1">
      <c r="A35" s="13" t="s">
        <v>60</v>
      </c>
      <c r="B35" s="37" t="s">
        <v>61</v>
      </c>
      <c r="C35" s="41">
        <f>SUM(C21+C26)/C27*100</f>
        <v>5.1571162309851895</v>
      </c>
      <c r="D35" s="41">
        <f>SUM(D21+D26)/D27*100</f>
        <v>7.556469032555569</v>
      </c>
      <c r="E35" s="41">
        <f>SUM(E21+E26)/E27*100</f>
        <v>7.441525581395349</v>
      </c>
      <c r="F35" s="41">
        <f>SUM(F21+F26)/F27*100</f>
        <v>6.082868160117518</v>
      </c>
      <c r="G35" s="41">
        <f>SUM(G21+G26)/G27*100</f>
        <v>5.529106367583212</v>
      </c>
      <c r="H35" s="41">
        <f>SUM(H21+H26)/H27*100</f>
        <v>5.8965941658863255</v>
      </c>
      <c r="I35" s="41">
        <f>SUM(I21+I26)/I27*100</f>
        <v>5.813848368913608</v>
      </c>
      <c r="IT35"/>
      <c r="IU35"/>
      <c r="IV35"/>
    </row>
    <row r="36" ht="12.75">
      <c r="A36" s="42" t="s">
        <v>62</v>
      </c>
    </row>
    <row r="39" ht="12.75">
      <c r="B39" s="43"/>
    </row>
    <row r="40" ht="12.75">
      <c r="B40" s="43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8909722222222223" bottom="0.55" header="0.5118055555555556" footer="0.5118055555555556"/>
  <pageSetup fitToHeight="1" fitToWidth="1" horizontalDpi="300" verticalDpi="300" orientation="landscape" paperSize="9"/>
  <headerFooter alignWithMargins="0">
    <oddHeader>&amp;R&amp;9Załącznik nr 8
do Uchwały Rady Gminy Kowiesy nr IV/14/07
z dnia 27 lutego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</cp:lastModifiedBy>
  <cp:lastPrinted>2007-02-13T08:48:17Z</cp:lastPrinted>
  <dcterms:created xsi:type="dcterms:W3CDTF">1998-12-09T13:02:10Z</dcterms:created>
  <dcterms:modified xsi:type="dcterms:W3CDTF">2006-11-12T15:26:41Z</dcterms:modified>
  <cp:category/>
  <cp:version/>
  <cp:contentType/>
  <cp:contentStatus/>
  <cp:revision>1</cp:revision>
</cp:coreProperties>
</file>