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709"/>
  </bookViews>
  <sheets>
    <sheet name="wydatki" sheetId="1" r:id="rId1"/>
    <sheet name="Arkusz1" sheetId="2" r:id="rId2"/>
  </sheets>
  <definedNames>
    <definedName name="Excel_BuiltIn_Print_Area_3_1">wydatki!$A$1:$F$314</definedName>
    <definedName name="Excel_BuiltIn_Print_Area_3_1_1">wydatki!$A$1:$F$316</definedName>
    <definedName name="Excel_BuiltIn_Print_Area_3_1_1_1">wydatki!$A$1:$F$307</definedName>
    <definedName name="Excel_BuiltIn_Print_Area_4_1">wydatki!$A$1:$F$361</definedName>
    <definedName name="Excel_BuiltIn_Print_Area_4_1_1">wydatki!$A$1:$F$360</definedName>
    <definedName name="_xlnm.Print_Area" localSheetId="0">wydatki!$A$1:$F$359</definedName>
  </definedNames>
  <calcPr calcId="124519"/>
</workbook>
</file>

<file path=xl/calcChain.xml><?xml version="1.0" encoding="utf-8"?>
<calcChain xmlns="http://schemas.openxmlformats.org/spreadsheetml/2006/main">
  <c r="E323" i="1"/>
  <c r="D323"/>
  <c r="E321"/>
  <c r="D321"/>
  <c r="E320"/>
  <c r="D320"/>
  <c r="E317"/>
  <c r="D317"/>
  <c r="E316"/>
  <c r="D316"/>
  <c r="E8"/>
  <c r="D8"/>
  <c r="E61" l="1"/>
  <c r="D61"/>
  <c r="E197"/>
  <c r="D197"/>
  <c r="E196"/>
  <c r="E195" s="1"/>
  <c r="D196"/>
  <c r="D195" s="1"/>
  <c r="E305"/>
  <c r="D168"/>
  <c r="D136"/>
  <c r="D95"/>
  <c r="D71"/>
  <c r="E19"/>
  <c r="E324"/>
  <c r="D324"/>
  <c r="E326"/>
  <c r="E145"/>
  <c r="D145"/>
  <c r="D133"/>
  <c r="D132" s="1"/>
  <c r="D131" s="1"/>
  <c r="E133"/>
  <c r="E132" s="1"/>
  <c r="E131" s="1"/>
  <c r="E81"/>
  <c r="D81"/>
  <c r="D329"/>
  <c r="D326"/>
  <c r="F61" l="1"/>
  <c r="F195"/>
  <c r="F196"/>
  <c r="F145"/>
  <c r="F132"/>
  <c r="E101"/>
  <c r="E99" s="1"/>
  <c r="E98" s="1"/>
  <c r="D101"/>
  <c r="D99" s="1"/>
  <c r="D98" s="1"/>
  <c r="E32"/>
  <c r="E31" s="1"/>
  <c r="D32"/>
  <c r="D88"/>
  <c r="E125"/>
  <c r="D125"/>
  <c r="E129"/>
  <c r="D129"/>
  <c r="E277"/>
  <c r="D277"/>
  <c r="E201"/>
  <c r="E200"/>
  <c r="E199" s="1"/>
  <c r="D200"/>
  <c r="D199" s="1"/>
  <c r="D201"/>
  <c r="F32" l="1"/>
  <c r="F99"/>
  <c r="F98"/>
  <c r="D31"/>
  <c r="E16"/>
  <c r="D16"/>
  <c r="E276"/>
  <c r="D276"/>
  <c r="D275" s="1"/>
  <c r="D245"/>
  <c r="D244" s="1"/>
  <c r="E245"/>
  <c r="E244" s="1"/>
  <c r="E216"/>
  <c r="D216"/>
  <c r="D215" s="1"/>
  <c r="E215"/>
  <c r="E149"/>
  <c r="E124"/>
  <c r="E123" s="1"/>
  <c r="D124"/>
  <c r="D123" s="1"/>
  <c r="E88"/>
  <c r="E76"/>
  <c r="E187"/>
  <c r="D187"/>
  <c r="E107"/>
  <c r="D107"/>
  <c r="E96"/>
  <c r="D96"/>
  <c r="F244" l="1"/>
  <c r="F245"/>
  <c r="F31"/>
  <c r="E275"/>
  <c r="F275" s="1"/>
  <c r="F276"/>
  <c r="F16"/>
  <c r="F215"/>
  <c r="F216"/>
  <c r="F123"/>
  <c r="E44"/>
  <c r="D44"/>
  <c r="E13"/>
  <c r="D13"/>
  <c r="E220"/>
  <c r="E219" s="1"/>
  <c r="D220"/>
  <c r="D219" s="1"/>
  <c r="D218" s="1"/>
  <c r="E206"/>
  <c r="D206"/>
  <c r="E205"/>
  <c r="E204" s="1"/>
  <c r="D205"/>
  <c r="D204" s="1"/>
  <c r="E163"/>
  <c r="D163"/>
  <c r="D162" s="1"/>
  <c r="E162"/>
  <c r="E80"/>
  <c r="E79" s="1"/>
  <c r="D80"/>
  <c r="D79" s="1"/>
  <c r="D269"/>
  <c r="D268" s="1"/>
  <c r="E269"/>
  <c r="E268" s="1"/>
  <c r="D7"/>
  <c r="D11"/>
  <c r="E11"/>
  <c r="D12"/>
  <c r="E12"/>
  <c r="D18"/>
  <c r="D15" s="1"/>
  <c r="E18"/>
  <c r="E15" s="1"/>
  <c r="D19"/>
  <c r="D27"/>
  <c r="D25" s="1"/>
  <c r="E27"/>
  <c r="D35"/>
  <c r="E35"/>
  <c r="D39"/>
  <c r="D37" s="1"/>
  <c r="E39"/>
  <c r="E37" s="1"/>
  <c r="D46"/>
  <c r="E46"/>
  <c r="D47"/>
  <c r="E47"/>
  <c r="D52"/>
  <c r="D51" s="1"/>
  <c r="E52"/>
  <c r="E51" s="1"/>
  <c r="E50" s="1"/>
  <c r="D53"/>
  <c r="E53"/>
  <c r="D65"/>
  <c r="D63" s="1"/>
  <c r="D60" s="1"/>
  <c r="E65"/>
  <c r="E63" s="1"/>
  <c r="E60" s="1"/>
  <c r="D69"/>
  <c r="E71"/>
  <c r="E69" s="1"/>
  <c r="E68" s="1"/>
  <c r="D76"/>
  <c r="D74" s="1"/>
  <c r="D73" s="1"/>
  <c r="E74"/>
  <c r="E73" s="1"/>
  <c r="D85"/>
  <c r="D84" s="1"/>
  <c r="E85"/>
  <c r="E84" s="1"/>
  <c r="D92"/>
  <c r="E95"/>
  <c r="E92" s="1"/>
  <c r="D106"/>
  <c r="D105" s="1"/>
  <c r="E106"/>
  <c r="E105" s="1"/>
  <c r="D110"/>
  <c r="E110"/>
  <c r="D119"/>
  <c r="D112" s="1"/>
  <c r="D109" s="1"/>
  <c r="E119"/>
  <c r="E112" s="1"/>
  <c r="E109" s="1"/>
  <c r="D128"/>
  <c r="D127" s="1"/>
  <c r="E128"/>
  <c r="E127" s="1"/>
  <c r="D135"/>
  <c r="E136"/>
  <c r="E135" s="1"/>
  <c r="D137"/>
  <c r="E137"/>
  <c r="D140"/>
  <c r="E140"/>
  <c r="E139" s="1"/>
  <c r="D141"/>
  <c r="E141"/>
  <c r="D149"/>
  <c r="D147" s="1"/>
  <c r="D144" s="1"/>
  <c r="E147"/>
  <c r="E144" s="1"/>
  <c r="D156"/>
  <c r="D154" s="1"/>
  <c r="E156"/>
  <c r="E154" s="1"/>
  <c r="E153" s="1"/>
  <c r="D160"/>
  <c r="D159" s="1"/>
  <c r="E160"/>
  <c r="E159" s="1"/>
  <c r="D166"/>
  <c r="D165" s="1"/>
  <c r="E168"/>
  <c r="E166" s="1"/>
  <c r="E165" s="1"/>
  <c r="D173"/>
  <c r="D172" s="1"/>
  <c r="E173"/>
  <c r="E172" s="1"/>
  <c r="E171" s="1"/>
  <c r="D182"/>
  <c r="D180" s="1"/>
  <c r="E182"/>
  <c r="E180" s="1"/>
  <c r="E179" s="1"/>
  <c r="D186"/>
  <c r="D185" s="1"/>
  <c r="E186"/>
  <c r="E185" s="1"/>
  <c r="D192"/>
  <c r="D190" s="1"/>
  <c r="E192"/>
  <c r="E190" s="1"/>
  <c r="E189" s="1"/>
  <c r="D211"/>
  <c r="D210" s="1"/>
  <c r="E211"/>
  <c r="E210" s="1"/>
  <c r="D227"/>
  <c r="D225" s="1"/>
  <c r="E227"/>
  <c r="E225" s="1"/>
  <c r="E223" s="1"/>
  <c r="D237"/>
  <c r="D233" s="1"/>
  <c r="E237"/>
  <c r="E233" s="1"/>
  <c r="D238"/>
  <c r="E238"/>
  <c r="D242"/>
  <c r="D241" s="1"/>
  <c r="E242"/>
  <c r="E241" s="1"/>
  <c r="D248"/>
  <c r="D247" s="1"/>
  <c r="E248"/>
  <c r="D253"/>
  <c r="D251" s="1"/>
  <c r="E253"/>
  <c r="E251" s="1"/>
  <c r="E250" s="1"/>
  <c r="D259"/>
  <c r="D257" s="1"/>
  <c r="E259"/>
  <c r="E257" s="1"/>
  <c r="E256" s="1"/>
  <c r="D265"/>
  <c r="D263" s="1"/>
  <c r="D262" s="1"/>
  <c r="E265"/>
  <c r="E263" s="1"/>
  <c r="E262" s="1"/>
  <c r="F269"/>
  <c r="D272"/>
  <c r="D271" s="1"/>
  <c r="E272"/>
  <c r="E271" s="1"/>
  <c r="D281"/>
  <c r="D280" s="1"/>
  <c r="D279" s="1"/>
  <c r="E281"/>
  <c r="E280" s="1"/>
  <c r="D290"/>
  <c r="E290"/>
  <c r="D293"/>
  <c r="D292" s="1"/>
  <c r="E293"/>
  <c r="E292" s="1"/>
  <c r="D297"/>
  <c r="D296" s="1"/>
  <c r="D295" s="1"/>
  <c r="E297"/>
  <c r="E296" s="1"/>
  <c r="D299"/>
  <c r="E299"/>
  <c r="D301"/>
  <c r="D300" s="1"/>
  <c r="E301"/>
  <c r="E300" s="1"/>
  <c r="D305"/>
  <c r="D304" s="1"/>
  <c r="E304"/>
  <c r="E303" s="1"/>
  <c r="E329"/>
  <c r="E42"/>
  <c r="F186"/>
  <c r="F160"/>
  <c r="F136"/>
  <c r="F110"/>
  <c r="F106"/>
  <c r="F52"/>
  <c r="F44"/>
  <c r="F35"/>
  <c r="E143" l="1"/>
  <c r="E25"/>
  <c r="E24" s="1"/>
  <c r="E22" s="1"/>
  <c r="F135"/>
  <c r="E247"/>
  <c r="F247" s="1"/>
  <c r="F248"/>
  <c r="D139"/>
  <c r="D331"/>
  <c r="D319" s="1"/>
  <c r="E34"/>
  <c r="D34"/>
  <c r="D30" s="1"/>
  <c r="F237"/>
  <c r="E209"/>
  <c r="E203" s="1"/>
  <c r="F210"/>
  <c r="F204"/>
  <c r="F205"/>
  <c r="F290"/>
  <c r="E331"/>
  <c r="E319" s="1"/>
  <c r="D289"/>
  <c r="D274" s="1"/>
  <c r="D93"/>
  <c r="D104"/>
  <c r="E93"/>
  <c r="F12"/>
  <c r="E7"/>
  <c r="F7" s="1"/>
  <c r="D315"/>
  <c r="F11"/>
  <c r="F219"/>
  <c r="E218"/>
  <c r="E214" s="1"/>
  <c r="F162"/>
  <c r="F163"/>
  <c r="F301"/>
  <c r="F300"/>
  <c r="F299"/>
  <c r="F305"/>
  <c r="E267"/>
  <c r="F95"/>
  <c r="D303"/>
  <c r="F303" s="1"/>
  <c r="F304"/>
  <c r="E295"/>
  <c r="F295" s="1"/>
  <c r="F296"/>
  <c r="F292"/>
  <c r="E289"/>
  <c r="E279"/>
  <c r="F280"/>
  <c r="F263"/>
  <c r="F242"/>
  <c r="F137"/>
  <c r="F127"/>
  <c r="F262"/>
  <c r="F272"/>
  <c r="D267"/>
  <c r="F271"/>
  <c r="D256"/>
  <c r="F256" s="1"/>
  <c r="F257"/>
  <c r="D250"/>
  <c r="F250" s="1"/>
  <c r="F251"/>
  <c r="F241"/>
  <c r="F233"/>
  <c r="D223"/>
  <c r="F223" s="1"/>
  <c r="F225"/>
  <c r="D209"/>
  <c r="D203" s="1"/>
  <c r="D189"/>
  <c r="F189" s="1"/>
  <c r="F190"/>
  <c r="F185"/>
  <c r="D179"/>
  <c r="F179" s="1"/>
  <c r="F180"/>
  <c r="D171"/>
  <c r="F171" s="1"/>
  <c r="F172"/>
  <c r="F166"/>
  <c r="F165"/>
  <c r="F159"/>
  <c r="D153"/>
  <c r="F153" s="1"/>
  <c r="F154"/>
  <c r="F147"/>
  <c r="F144"/>
  <c r="F140"/>
  <c r="F139"/>
  <c r="F131"/>
  <c r="F109"/>
  <c r="F112"/>
  <c r="F105"/>
  <c r="F93"/>
  <c r="F85"/>
  <c r="F79"/>
  <c r="E59"/>
  <c r="F74"/>
  <c r="D68"/>
  <c r="F68" s="1"/>
  <c r="F69"/>
  <c r="F63"/>
  <c r="D50"/>
  <c r="F50" s="1"/>
  <c r="F51"/>
  <c r="F46"/>
  <c r="E43"/>
  <c r="D42"/>
  <c r="F42" s="1"/>
  <c r="D43"/>
  <c r="E315"/>
  <c r="F37"/>
  <c r="D24"/>
  <c r="D22" s="1"/>
  <c r="F25"/>
  <c r="F15"/>
  <c r="F18"/>
  <c r="E6"/>
  <c r="D6"/>
  <c r="F8"/>
  <c r="D143" l="1"/>
  <c r="F22"/>
  <c r="F34"/>
  <c r="E30"/>
  <c r="F30" s="1"/>
  <c r="E313"/>
  <c r="D313"/>
  <c r="D214"/>
  <c r="E274"/>
  <c r="F274" s="1"/>
  <c r="F203"/>
  <c r="F24"/>
  <c r="F289"/>
  <c r="E104"/>
  <c r="F104" s="1"/>
  <c r="F84"/>
  <c r="D59"/>
  <c r="F59" s="1"/>
  <c r="F43"/>
  <c r="F92"/>
  <c r="F200"/>
  <c r="F218"/>
  <c r="F268"/>
  <c r="F267"/>
  <c r="F279"/>
  <c r="F209"/>
  <c r="F73"/>
  <c r="F60"/>
  <c r="F6"/>
  <c r="E307" l="1"/>
  <c r="D307"/>
  <c r="F214"/>
  <c r="F199"/>
  <c r="F143"/>
  <c r="E312" l="1"/>
  <c r="E309"/>
  <c r="D312"/>
  <c r="D309"/>
  <c r="F307"/>
</calcChain>
</file>

<file path=xl/sharedStrings.xml><?xml version="1.0" encoding="utf-8"?>
<sst xmlns="http://schemas.openxmlformats.org/spreadsheetml/2006/main" count="309" uniqueCount="116">
  <si>
    <t>Plan wg</t>
  </si>
  <si>
    <t>Wykonanie</t>
  </si>
  <si>
    <t>Dział</t>
  </si>
  <si>
    <t>Rozdział</t>
  </si>
  <si>
    <t>Nazwa</t>
  </si>
  <si>
    <t>uchwały</t>
  </si>
  <si>
    <t>%</t>
  </si>
  <si>
    <t>O10</t>
  </si>
  <si>
    <t>Rolnictwo i łowiectwo</t>
  </si>
  <si>
    <t>O1010</t>
  </si>
  <si>
    <t>Infrastruktura wodociągowa i sanitacyjna wsi</t>
  </si>
  <si>
    <t>Wydatki majątkowe, w tym:</t>
  </si>
  <si>
    <t>- inwestycje i zakupy inwestycyjne</t>
  </si>
  <si>
    <t>O1030</t>
  </si>
  <si>
    <t>Izby rolnicze</t>
  </si>
  <si>
    <t>Wydatki bieżące, w tym:</t>
  </si>
  <si>
    <t>Wydatki jednostek budżetowych, z tego:</t>
  </si>
  <si>
    <t>- wydatki związane z realizacją ich zadań statutowych</t>
  </si>
  <si>
    <t>O1095</t>
  </si>
  <si>
    <t xml:space="preserve">Pozostała działalność </t>
  </si>
  <si>
    <t>- wynagrodzenia i składki od nich naliczane</t>
  </si>
  <si>
    <t>Pozostała działalność</t>
  </si>
  <si>
    <t>Wytwarzanie i zaopatrywanie w energię</t>
  </si>
  <si>
    <t>elektryczną, wodę i gaz</t>
  </si>
  <si>
    <t>Dostarczanie wody</t>
  </si>
  <si>
    <t>Świadczenia na rzecz osób fizycznych</t>
  </si>
  <si>
    <t>Transport i łączność</t>
  </si>
  <si>
    <t>Drogi publiczne gminne</t>
  </si>
  <si>
    <t>Gospodarka mieszkaniowa</t>
  </si>
  <si>
    <t>Gospodarka gruntami i nieruchomościami</t>
  </si>
  <si>
    <t>Działalność usługowa</t>
  </si>
  <si>
    <t>Plany zagospodarowania przestrzennego</t>
  </si>
  <si>
    <t>Administracja publiczna</t>
  </si>
  <si>
    <t>Urzędy Wojewódzkie</t>
  </si>
  <si>
    <t>Rady Gmin</t>
  </si>
  <si>
    <t>Urzędy Gmin</t>
  </si>
  <si>
    <t>Promocja j.s.t.</t>
  </si>
  <si>
    <t xml:space="preserve">Urzędy naczelnych organów władzy </t>
  </si>
  <si>
    <t>państwowej,kontroli i ochrony prawa</t>
  </si>
  <si>
    <t>Jednostki terenowe Policji</t>
  </si>
  <si>
    <t>Ochotnicze Straże Pożarne</t>
  </si>
  <si>
    <t>Wydatki majątkowe</t>
  </si>
  <si>
    <t>Dotacje na zadania bieżące</t>
  </si>
  <si>
    <t>Zarządzanie kryzysowe</t>
  </si>
  <si>
    <t>Obsługa długu publicznego</t>
  </si>
  <si>
    <t>Wydatki na obsługę długu</t>
  </si>
  <si>
    <t>Różna rozliczenia</t>
  </si>
  <si>
    <t>Rezerwy ogólne i celowe</t>
  </si>
  <si>
    <t>Rezerwa ogólna</t>
  </si>
  <si>
    <t>Oświata i wychowanie</t>
  </si>
  <si>
    <t>Szkoły podstawowe</t>
  </si>
  <si>
    <t>Oddziały przedszkolne w szkołach podstawowych</t>
  </si>
  <si>
    <t>Przedszkola</t>
  </si>
  <si>
    <t>Gimnazja</t>
  </si>
  <si>
    <t>Dowożenie uczniów do szkół</t>
  </si>
  <si>
    <t>Zespoły obsługi ekonomiczno- administracyjnej szkół</t>
  </si>
  <si>
    <t>Dokształcanie i doskonalenie nauczycieli</t>
  </si>
  <si>
    <t>Stołówki szkolne</t>
  </si>
  <si>
    <t>Ochrona zdrowia</t>
  </si>
  <si>
    <t>Przeciwdziałanie alkoholizmowi</t>
  </si>
  <si>
    <t>Pomoc społeczna</t>
  </si>
  <si>
    <t>Świadczenia rodzinne, świadczenie z funduszu alimentacyjnego</t>
  </si>
  <si>
    <t>oraz składki na ubezpieczenia emerytalne i rentowe</t>
  </si>
  <si>
    <t>z ubezpieczenia społecznego</t>
  </si>
  <si>
    <t xml:space="preserve">Składki na ubezpieczenie zdrowotne opłacane </t>
  </si>
  <si>
    <t>za osoby  pobierające niektóre świadczenia</t>
  </si>
  <si>
    <t xml:space="preserve"> z pomocy społecznej, niektóre świadczenia </t>
  </si>
  <si>
    <t>rodzinne oraz za osoby uczestniczące w</t>
  </si>
  <si>
    <t>zajęciach centrum integracji społecznej</t>
  </si>
  <si>
    <t>Zasiłki i pomoc w naturze oraz składki</t>
  </si>
  <si>
    <t>na ubezpieczenia emerytalne i rentowe</t>
  </si>
  <si>
    <t>Dodatki mieszkaniowe</t>
  </si>
  <si>
    <t>Zasiłki stałe</t>
  </si>
  <si>
    <t>Ośrodki pomocy społecznej</t>
  </si>
  <si>
    <t>Usługi opiekuńcze i specjalistyczne usługi opiekuńcze</t>
  </si>
  <si>
    <t>Edukacyjna opieka wychowawcza</t>
  </si>
  <si>
    <t>Pomoc materialna dla uczniów</t>
  </si>
  <si>
    <t>Gospodarka komunalna i ochrona środowiska</t>
  </si>
  <si>
    <t>Oczyszczanie ulic, placów i dróg</t>
  </si>
  <si>
    <t>Oświetlenie ulic, placów i dróg</t>
  </si>
  <si>
    <t>Kultura i ochrona dziedzictwa narodowego</t>
  </si>
  <si>
    <t>Biblioteki</t>
  </si>
  <si>
    <t>Ogółem</t>
  </si>
  <si>
    <t>Majątkowe</t>
  </si>
  <si>
    <t xml:space="preserve">Inwestycje </t>
  </si>
  <si>
    <t>Ue</t>
  </si>
  <si>
    <t>Bieżące</t>
  </si>
  <si>
    <t>Wynagrodzenia</t>
  </si>
  <si>
    <t>Wydatki związane z realizacją zadań statutowych</t>
  </si>
  <si>
    <t>Inne formy wychowania przedszkolnego</t>
  </si>
  <si>
    <t>Zwalczanie narkomanii</t>
  </si>
  <si>
    <t>Zadania w zakresie przeciwdziałania przemocy w rodzinie</t>
  </si>
  <si>
    <t>rezerwa</t>
  </si>
  <si>
    <t>Bezpieczeństwo publiczne i ochrona przeciwpożarowa</t>
  </si>
  <si>
    <t>Urzędy naczelnych organów władzy państwowej</t>
  </si>
  <si>
    <t>kontroli i ochrony prawa oraz sądownictwa</t>
  </si>
  <si>
    <t>Obrona cywilna</t>
  </si>
  <si>
    <t>Rodziny zastepcze</t>
  </si>
  <si>
    <t>Tabela Nr 4</t>
  </si>
  <si>
    <t>Gosdarka odpadami</t>
  </si>
  <si>
    <t>wydatki na programy finansowane z udziałem środków, o których mowa w art.. 5 ust. 1 pkt 2 i 3</t>
  </si>
  <si>
    <t xml:space="preserve">Kultura fizyczna </t>
  </si>
  <si>
    <t xml:space="preserve">Zadania w zakresie kultury fizycznej </t>
  </si>
  <si>
    <t>Poradnie psychologiczno-pedagogiczne w tym poradnie specjalistyczne</t>
  </si>
  <si>
    <t>Drogi publiczne powiatowe</t>
  </si>
  <si>
    <t>Wydatki majątkowe w tym:</t>
  </si>
  <si>
    <t>Wydatki bieżące w tym:</t>
  </si>
  <si>
    <t>Wydatki na programy finansowane z udziałem środków UE</t>
  </si>
  <si>
    <t xml:space="preserve"> - dotacje na inwestycje i zakupy inwestycyjne</t>
  </si>
  <si>
    <t>Obsługa papierów wartościowych, kredytów i pożyczek j.s.t.</t>
  </si>
  <si>
    <t>Wykonanie wydatków w I półroczu 2015 roku</t>
  </si>
  <si>
    <t>1700 par 2910????</t>
  </si>
  <si>
    <t>- inwestycje z udziałem środków z UE</t>
  </si>
  <si>
    <t>dotacje na inwestycje</t>
  </si>
  <si>
    <t>Wybory Prezydenta Rzeczypospolitej Polskiej</t>
  </si>
  <si>
    <t>Realizacja zadań wymagających stosowania specjalnej organizacji nauki i metod pracy dla dzieci w przedszkolach, oddziałach przedszkolnych w szkołach podstawowych i innych formach wychowania przedszkolnego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</si>
</sst>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E"/>
      <family val="2"/>
      <charset val="238"/>
    </font>
    <font>
      <i/>
      <sz val="9"/>
      <name val="Verdana"/>
      <family val="2"/>
      <charset val="1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Verdana"/>
      <family val="2"/>
      <charset val="1"/>
    </font>
    <font>
      <i/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0" fillId="0" borderId="0" xfId="0" applyNumberFormat="1"/>
    <xf numFmtId="0" fontId="2" fillId="0" borderId="0" xfId="0" applyFont="1" applyBorder="1"/>
    <xf numFmtId="4" fontId="2" fillId="0" borderId="0" xfId="0" applyNumberFormat="1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4" fillId="0" borderId="0" xfId="0" applyFont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4" fillId="2" borderId="9" xfId="0" applyFont="1" applyFill="1" applyBorder="1"/>
    <xf numFmtId="0" fontId="6" fillId="2" borderId="10" xfId="0" applyFont="1" applyFill="1" applyBorder="1"/>
    <xf numFmtId="0" fontId="5" fillId="3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5" fillId="3" borderId="0" xfId="0" applyNumberFormat="1" applyFont="1" applyFill="1" applyBorder="1"/>
    <xf numFmtId="164" fontId="6" fillId="4" borderId="13" xfId="0" applyNumberFormat="1" applyFont="1" applyFill="1" applyBorder="1"/>
    <xf numFmtId="0" fontId="7" fillId="0" borderId="12" xfId="0" applyFont="1" applyBorder="1" applyAlignme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4" fillId="0" borderId="0" xfId="0" applyFont="1" applyBorder="1" applyAlignment="1">
      <alignment horizontal="center"/>
    </xf>
    <xf numFmtId="0" fontId="8" fillId="0" borderId="4" xfId="0" applyFont="1" applyBorder="1"/>
    <xf numFmtId="4" fontId="8" fillId="0" borderId="4" xfId="0" applyNumberFormat="1" applyFont="1" applyBorder="1"/>
    <xf numFmtId="164" fontId="4" fillId="4" borderId="13" xfId="0" applyNumberFormat="1" applyFont="1" applyFill="1" applyBorder="1"/>
    <xf numFmtId="0" fontId="4" fillId="0" borderId="4" xfId="0" applyFont="1" applyBorder="1"/>
    <xf numFmtId="4" fontId="4" fillId="0" borderId="4" xfId="0" applyNumberFormat="1" applyFont="1" applyBorder="1"/>
    <xf numFmtId="164" fontId="7" fillId="4" borderId="13" xfId="0" applyNumberFormat="1" applyFont="1" applyFill="1" applyBorder="1"/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4" fontId="7" fillId="0" borderId="4" xfId="0" applyNumberFormat="1" applyFont="1" applyBorder="1"/>
    <xf numFmtId="0" fontId="4" fillId="0" borderId="2" xfId="0" applyFont="1" applyBorder="1"/>
    <xf numFmtId="0" fontId="4" fillId="4" borderId="13" xfId="0" applyFont="1" applyFill="1" applyBorder="1"/>
    <xf numFmtId="0" fontId="4" fillId="0" borderId="4" xfId="0" applyFont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4" fontId="4" fillId="3" borderId="0" xfId="0" applyNumberFormat="1" applyFont="1" applyFill="1" applyBorder="1"/>
    <xf numFmtId="0" fontId="7" fillId="0" borderId="12" xfId="0" applyFont="1" applyBorder="1" applyAlignment="1">
      <alignment horizontal="center"/>
    </xf>
    <xf numFmtId="0" fontId="6" fillId="0" borderId="0" xfId="0" applyFont="1" applyBorder="1"/>
    <xf numFmtId="0" fontId="4" fillId="0" borderId="12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" fontId="8" fillId="0" borderId="0" xfId="0" applyNumberFormat="1" applyFont="1" applyBorder="1"/>
    <xf numFmtId="4" fontId="4" fillId="0" borderId="0" xfId="0" applyNumberFormat="1" applyFont="1" applyBorder="1"/>
    <xf numFmtId="0" fontId="5" fillId="0" borderId="12" xfId="0" applyFont="1" applyBorder="1" applyAlignment="1">
      <alignment horizontal="center"/>
    </xf>
    <xf numFmtId="4" fontId="5" fillId="0" borderId="0" xfId="0" applyNumberFormat="1" applyFont="1" applyBorder="1"/>
    <xf numFmtId="164" fontId="8" fillId="4" borderId="13" xfId="0" applyNumberFormat="1" applyFont="1" applyFill="1" applyBorder="1"/>
    <xf numFmtId="0" fontId="7" fillId="0" borderId="4" xfId="0" applyFont="1" applyBorder="1" applyAlignment="1"/>
    <xf numFmtId="0" fontId="8" fillId="4" borderId="13" xfId="0" applyFont="1" applyFill="1" applyBorder="1"/>
    <xf numFmtId="0" fontId="7" fillId="4" borderId="13" xfId="0" applyFont="1" applyFill="1" applyBorder="1"/>
    <xf numFmtId="0" fontId="4" fillId="0" borderId="22" xfId="0" applyFont="1" applyBorder="1"/>
    <xf numFmtId="4" fontId="4" fillId="0" borderId="1" xfId="0" applyNumberFormat="1" applyFont="1" applyBorder="1"/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/>
    <xf numFmtId="4" fontId="4" fillId="0" borderId="6" xfId="0" applyNumberFormat="1" applyFont="1" applyFill="1" applyBorder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/>
    <xf numFmtId="4" fontId="4" fillId="0" borderId="7" xfId="0" applyNumberFormat="1" applyFont="1" applyFill="1" applyBorder="1"/>
    <xf numFmtId="0" fontId="6" fillId="0" borderId="5" xfId="0" applyFont="1" applyBorder="1" applyAlignment="1">
      <alignment horizontal="left"/>
    </xf>
    <xf numFmtId="4" fontId="6" fillId="0" borderId="5" xfId="0" applyNumberFormat="1" applyFont="1" applyBorder="1"/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" fontId="9" fillId="3" borderId="0" xfId="0" applyNumberFormat="1" applyFont="1" applyFill="1" applyBorder="1"/>
    <xf numFmtId="0" fontId="8" fillId="0" borderId="2" xfId="0" applyFont="1" applyBorder="1" applyAlignment="1">
      <alignment horizontal="left"/>
    </xf>
    <xf numFmtId="4" fontId="8" fillId="0" borderId="2" xfId="0" applyNumberFormat="1" applyFont="1" applyBorder="1"/>
    <xf numFmtId="4" fontId="7" fillId="0" borderId="1" xfId="0" applyNumberFormat="1" applyFont="1" applyBorder="1"/>
    <xf numFmtId="4" fontId="7" fillId="0" borderId="0" xfId="0" applyNumberFormat="1" applyFont="1" applyBorder="1"/>
    <xf numFmtId="0" fontId="7" fillId="0" borderId="2" xfId="0" applyFont="1" applyBorder="1"/>
    <xf numFmtId="0" fontId="10" fillId="4" borderId="13" xfId="0" applyFont="1" applyFill="1" applyBorder="1"/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/>
    <xf numFmtId="4" fontId="4" fillId="0" borderId="16" xfId="0" applyNumberFormat="1" applyFont="1" applyBorder="1"/>
    <xf numFmtId="0" fontId="4" fillId="4" borderId="17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/>
    <xf numFmtId="0" fontId="7" fillId="0" borderId="0" xfId="0" applyFont="1" applyBorder="1"/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4" borderId="19" xfId="0" applyFont="1" applyFill="1" applyBorder="1"/>
    <xf numFmtId="0" fontId="4" fillId="0" borderId="2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center"/>
    </xf>
    <xf numFmtId="164" fontId="6" fillId="4" borderId="21" xfId="0" applyNumberFormat="1" applyFont="1" applyFill="1" applyBorder="1"/>
    <xf numFmtId="4" fontId="6" fillId="0" borderId="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" fontId="5" fillId="3" borderId="5" xfId="0" applyNumberFormat="1" applyFont="1" applyFill="1" applyBorder="1"/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5" fillId="4" borderId="13" xfId="0" applyFont="1" applyFill="1" applyBorder="1"/>
    <xf numFmtId="0" fontId="5" fillId="0" borderId="0" xfId="0" applyFont="1" applyBorder="1"/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/>
    <xf numFmtId="0" fontId="7" fillId="0" borderId="6" xfId="0" applyFont="1" applyFill="1" applyBorder="1"/>
    <xf numFmtId="0" fontId="7" fillId="0" borderId="7" xfId="0" applyFont="1" applyFill="1" applyBorder="1"/>
    <xf numFmtId="164" fontId="10" fillId="4" borderId="13" xfId="0" applyNumberFormat="1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22" xfId="0" applyFont="1" applyBorder="1"/>
    <xf numFmtId="4" fontId="5" fillId="3" borderId="24" xfId="0" applyNumberFormat="1" applyFont="1" applyFill="1" applyBorder="1"/>
    <xf numFmtId="164" fontId="6" fillId="4" borderId="24" xfId="0" applyNumberFormat="1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2" xfId="0" applyFont="1" applyFill="1" applyBorder="1"/>
    <xf numFmtId="0" fontId="7" fillId="2" borderId="27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4" fontId="7" fillId="0" borderId="7" xfId="0" applyNumberFormat="1" applyFont="1" applyBorder="1"/>
    <xf numFmtId="0" fontId="7" fillId="0" borderId="6" xfId="0" applyFont="1" applyBorder="1" applyAlignment="1">
      <alignment horizontal="left"/>
    </xf>
    <xf numFmtId="4" fontId="7" fillId="0" borderId="6" xfId="0" applyNumberFormat="1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4" fontId="6" fillId="0" borderId="6" xfId="0" applyNumberFormat="1" applyFont="1" applyBorder="1"/>
    <xf numFmtId="164" fontId="6" fillId="4" borderId="18" xfId="0" applyNumberFormat="1" applyFont="1" applyFill="1" applyBorder="1"/>
    <xf numFmtId="0" fontId="4" fillId="0" borderId="12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164" fontId="6" fillId="4" borderId="13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vertical="center"/>
    </xf>
    <xf numFmtId="4" fontId="0" fillId="0" borderId="0" xfId="0" applyNumberFormat="1" applyFont="1" applyBorder="1"/>
    <xf numFmtId="4" fontId="12" fillId="0" borderId="0" xfId="0" applyNumberFormat="1" applyFont="1" applyBorder="1"/>
    <xf numFmtId="4" fontId="13" fillId="0" borderId="0" xfId="0" applyNumberFormat="1" applyFont="1" applyBorder="1"/>
    <xf numFmtId="49" fontId="4" fillId="0" borderId="1" xfId="0" applyNumberFormat="1" applyFont="1" applyBorder="1"/>
    <xf numFmtId="0" fontId="14" fillId="0" borderId="0" xfId="0" applyFont="1" applyBorder="1"/>
    <xf numFmtId="0" fontId="7" fillId="7" borderId="2" xfId="0" applyFont="1" applyFill="1" applyBorder="1"/>
    <xf numFmtId="0" fontId="7" fillId="0" borderId="12" xfId="0" applyFont="1" applyFill="1" applyBorder="1" applyAlignment="1">
      <alignment horizontal="center"/>
    </xf>
    <xf numFmtId="0" fontId="0" fillId="6" borderId="0" xfId="0" applyFill="1"/>
    <xf numFmtId="4" fontId="0" fillId="0" borderId="0" xfId="0" applyNumberFormat="1"/>
    <xf numFmtId="49" fontId="4" fillId="0" borderId="0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4" fillId="3" borderId="6" xfId="0" applyFont="1" applyFill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0" fontId="4" fillId="0" borderId="28" xfId="0" applyFont="1" applyBorder="1"/>
    <xf numFmtId="4" fontId="4" fillId="0" borderId="28" xfId="0" applyNumberFormat="1" applyFont="1" applyBorder="1"/>
    <xf numFmtId="0" fontId="5" fillId="5" borderId="29" xfId="0" applyFont="1" applyFill="1" applyBorder="1" applyAlignment="1">
      <alignment horizontal="left"/>
    </xf>
    <xf numFmtId="4" fontId="6" fillId="5" borderId="29" xfId="0" applyNumberFormat="1" applyFont="1" applyFill="1" applyBorder="1"/>
    <xf numFmtId="4" fontId="4" fillId="0" borderId="29" xfId="0" applyNumberFormat="1" applyFont="1" applyBorder="1"/>
    <xf numFmtId="4" fontId="4" fillId="0" borderId="31" xfId="0" applyNumberFormat="1" applyFont="1" applyBorder="1"/>
    <xf numFmtId="0" fontId="5" fillId="0" borderId="33" xfId="0" applyFont="1" applyBorder="1" applyAlignment="1">
      <alignment horizontal="center"/>
    </xf>
    <xf numFmtId="4" fontId="4" fillId="0" borderId="36" xfId="0" applyNumberFormat="1" applyFont="1" applyBorder="1"/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1" xfId="0" applyFont="1" applyBorder="1"/>
    <xf numFmtId="0" fontId="7" fillId="0" borderId="40" xfId="0" applyFont="1" applyBorder="1" applyAlignment="1">
      <alignment horizontal="left"/>
    </xf>
    <xf numFmtId="4" fontId="4" fillId="0" borderId="37" xfId="0" applyNumberFormat="1" applyFont="1" applyBorder="1"/>
    <xf numFmtId="0" fontId="8" fillId="0" borderId="29" xfId="0" applyFont="1" applyBorder="1" applyAlignment="1">
      <alignment horizontal="left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44" xfId="0" applyFont="1" applyBorder="1"/>
    <xf numFmtId="4" fontId="7" fillId="0" borderId="43" xfId="0" applyNumberFormat="1" applyFont="1" applyBorder="1"/>
    <xf numFmtId="4" fontId="4" fillId="0" borderId="38" xfId="0" applyNumberFormat="1" applyFont="1" applyBorder="1"/>
    <xf numFmtId="0" fontId="6" fillId="0" borderId="31" xfId="0" applyFont="1" applyBorder="1"/>
    <xf numFmtId="4" fontId="6" fillId="0" borderId="31" xfId="0" applyNumberFormat="1" applyFont="1" applyBorder="1"/>
    <xf numFmtId="0" fontId="4" fillId="0" borderId="29" xfId="0" applyFont="1" applyBorder="1"/>
    <xf numFmtId="0" fontId="4" fillId="0" borderId="28" xfId="0" applyFont="1" applyBorder="1" applyAlignment="1">
      <alignment horizontal="left"/>
    </xf>
    <xf numFmtId="0" fontId="4" fillId="0" borderId="31" xfId="0" applyFont="1" applyBorder="1"/>
    <xf numFmtId="4" fontId="4" fillId="0" borderId="45" xfId="0" applyNumberFormat="1" applyFont="1" applyBorder="1"/>
    <xf numFmtId="4" fontId="7" fillId="0" borderId="29" xfId="0" applyNumberFormat="1" applyFont="1" applyBorder="1"/>
    <xf numFmtId="0" fontId="7" fillId="0" borderId="47" xfId="0" applyFont="1" applyBorder="1"/>
    <xf numFmtId="0" fontId="6" fillId="0" borderId="33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4" fontId="8" fillId="0" borderId="45" xfId="0" applyNumberFormat="1" applyFont="1" applyBorder="1"/>
    <xf numFmtId="4" fontId="8" fillId="0" borderId="47" xfId="0" applyNumberFormat="1" applyFont="1" applyBorder="1"/>
    <xf numFmtId="4" fontId="4" fillId="0" borderId="46" xfId="0" applyNumberFormat="1" applyFont="1" applyBorder="1"/>
    <xf numFmtId="4" fontId="6" fillId="0" borderId="33" xfId="0" applyNumberFormat="1" applyFont="1" applyBorder="1"/>
    <xf numFmtId="4" fontId="8" fillId="0" borderId="48" xfId="0" applyNumberFormat="1" applyFont="1" applyBorder="1"/>
    <xf numFmtId="4" fontId="4" fillId="0" borderId="49" xfId="0" applyNumberFormat="1" applyFont="1" applyBorder="1"/>
    <xf numFmtId="4" fontId="4" fillId="0" borderId="35" xfId="0" applyNumberFormat="1" applyFont="1" applyBorder="1"/>
    <xf numFmtId="4" fontId="6" fillId="0" borderId="39" xfId="0" applyNumberFormat="1" applyFont="1" applyBorder="1"/>
    <xf numFmtId="4" fontId="8" fillId="0" borderId="50" xfId="0" applyNumberFormat="1" applyFont="1" applyBorder="1"/>
    <xf numFmtId="0" fontId="6" fillId="0" borderId="30" xfId="0" applyFont="1" applyBorder="1"/>
    <xf numFmtId="4" fontId="6" fillId="0" borderId="30" xfId="0" applyNumberFormat="1" applyFont="1" applyBorder="1"/>
    <xf numFmtId="0" fontId="6" fillId="0" borderId="33" xfId="0" applyFont="1" applyBorder="1" applyAlignment="1">
      <alignment horizontal="center"/>
    </xf>
    <xf numFmtId="4" fontId="7" fillId="0" borderId="34" xfId="0" applyNumberFormat="1" applyFont="1" applyBorder="1"/>
    <xf numFmtId="0" fontId="8" fillId="0" borderId="36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4" fontId="7" fillId="0" borderId="44" xfId="0" applyNumberFormat="1" applyFont="1" applyBorder="1"/>
    <xf numFmtId="4" fontId="6" fillId="0" borderId="51" xfId="0" applyNumberFormat="1" applyFont="1" applyBorder="1"/>
    <xf numFmtId="4" fontId="4" fillId="0" borderId="52" xfId="0" applyNumberFormat="1" applyFont="1" applyBorder="1"/>
    <xf numFmtId="4" fontId="8" fillId="0" borderId="29" xfId="0" applyNumberFormat="1" applyFont="1" applyBorder="1"/>
    <xf numFmtId="164" fontId="7" fillId="4" borderId="53" xfId="0" applyNumberFormat="1" applyFont="1" applyFill="1" applyBorder="1"/>
    <xf numFmtId="4" fontId="0" fillId="0" borderId="54" xfId="0" applyNumberFormat="1" applyBorder="1"/>
    <xf numFmtId="0" fontId="5" fillId="3" borderId="25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8" borderId="13" xfId="0" applyNumberFormat="1" applyFont="1" applyFill="1" applyBorder="1"/>
    <xf numFmtId="164" fontId="7" fillId="9" borderId="13" xfId="0" applyNumberFormat="1" applyFont="1" applyFill="1" applyBorder="1"/>
    <xf numFmtId="0" fontId="4" fillId="0" borderId="55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56" xfId="0" applyFont="1" applyBorder="1"/>
    <xf numFmtId="0" fontId="4" fillId="4" borderId="57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2"/>
  <sheetViews>
    <sheetView tabSelected="1" workbookViewId="0">
      <selection activeCell="F307" sqref="A1:F307"/>
    </sheetView>
  </sheetViews>
  <sheetFormatPr defaultRowHeight="12.75"/>
  <cols>
    <col min="1" max="1" width="4.85546875" customWidth="1"/>
    <col min="2" max="2" width="8.140625" customWidth="1"/>
    <col min="3" max="3" width="48.85546875" customWidth="1"/>
    <col min="4" max="4" width="12.5703125" customWidth="1"/>
    <col min="5" max="5" width="12.42578125" customWidth="1"/>
    <col min="6" max="6" width="6.28515625" customWidth="1"/>
    <col min="7" max="7" width="11.140625" customWidth="1"/>
  </cols>
  <sheetData>
    <row r="1" spans="1:9" ht="12" customHeight="1">
      <c r="A1" s="8"/>
      <c r="B1" s="8"/>
      <c r="C1" s="8"/>
      <c r="D1" s="8"/>
      <c r="E1" s="8" t="s">
        <v>98</v>
      </c>
      <c r="F1" s="8"/>
    </row>
    <row r="2" spans="1:9" ht="22.5" customHeight="1">
      <c r="A2" s="8"/>
      <c r="B2" s="116"/>
      <c r="C2" s="117" t="s">
        <v>110</v>
      </c>
      <c r="D2" s="8"/>
      <c r="E2" s="8"/>
      <c r="F2" s="8"/>
    </row>
    <row r="3" spans="1:9" ht="15">
      <c r="A3" s="9"/>
      <c r="B3" s="10"/>
      <c r="C3" s="11"/>
      <c r="D3" s="10" t="s">
        <v>0</v>
      </c>
      <c r="E3" s="10" t="s">
        <v>1</v>
      </c>
      <c r="F3" s="12"/>
    </row>
    <row r="4" spans="1:9" ht="15">
      <c r="A4" s="111" t="s">
        <v>2</v>
      </c>
      <c r="B4" s="112" t="s">
        <v>3</v>
      </c>
      <c r="C4" s="112" t="s">
        <v>4</v>
      </c>
      <c r="D4" s="113" t="s">
        <v>5</v>
      </c>
      <c r="E4" s="113"/>
      <c r="F4" s="114" t="s">
        <v>6</v>
      </c>
    </row>
    <row r="5" spans="1:9" ht="9" customHeight="1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</row>
    <row r="6" spans="1:9" ht="19.5" customHeight="1">
      <c r="A6" s="13" t="s">
        <v>7</v>
      </c>
      <c r="B6" s="14"/>
      <c r="C6" s="15" t="s">
        <v>8</v>
      </c>
      <c r="D6" s="16">
        <f>SUM(D7+D11+D15)</f>
        <v>2087656.16</v>
      </c>
      <c r="E6" s="16">
        <f>SUM(E7+E11+E15)</f>
        <v>1646049.66</v>
      </c>
      <c r="F6" s="17">
        <f>E6/D6*100</f>
        <v>78.846780017644278</v>
      </c>
    </row>
    <row r="7" spans="1:9" ht="12.75" customHeight="1">
      <c r="A7" s="18"/>
      <c r="B7" s="19" t="s">
        <v>9</v>
      </c>
      <c r="C7" s="20" t="s">
        <v>10</v>
      </c>
      <c r="D7" s="21">
        <f>SUM(D8:D8)</f>
        <v>1665000</v>
      </c>
      <c r="E7" s="21">
        <f>SUM(E8:E8)</f>
        <v>1508512.99</v>
      </c>
      <c r="F7" s="17">
        <f>E7/D7*100</f>
        <v>90.601380780780786</v>
      </c>
    </row>
    <row r="8" spans="1:9" ht="12.75" customHeight="1">
      <c r="A8" s="18"/>
      <c r="B8" s="22"/>
      <c r="C8" s="23" t="s">
        <v>11</v>
      </c>
      <c r="D8" s="24">
        <f>SUM(D9:D10)</f>
        <v>1665000</v>
      </c>
      <c r="E8" s="24">
        <f>SUM(E9:E10)</f>
        <v>1508512.99</v>
      </c>
      <c r="F8" s="25">
        <f>E8/D8*100</f>
        <v>90.601380780780786</v>
      </c>
    </row>
    <row r="9" spans="1:9" ht="12.75" customHeight="1">
      <c r="A9" s="18"/>
      <c r="B9" s="22"/>
      <c r="C9" s="26" t="s">
        <v>12</v>
      </c>
      <c r="D9" s="27">
        <v>154858.69</v>
      </c>
      <c r="E9" s="27">
        <v>2870.83</v>
      </c>
      <c r="F9" s="28"/>
    </row>
    <row r="10" spans="1:9" ht="12.75" customHeight="1">
      <c r="A10" s="18"/>
      <c r="B10" s="22"/>
      <c r="C10" s="151" t="s">
        <v>112</v>
      </c>
      <c r="D10" s="27">
        <v>1510141.31</v>
      </c>
      <c r="E10" s="27">
        <v>1505642.16</v>
      </c>
      <c r="F10" s="28"/>
    </row>
    <row r="11" spans="1:9" ht="12.75" customHeight="1">
      <c r="A11" s="18"/>
      <c r="B11" s="19" t="s">
        <v>13</v>
      </c>
      <c r="C11" s="29" t="s">
        <v>14</v>
      </c>
      <c r="D11" s="30">
        <f>SUM(D14)</f>
        <v>11680</v>
      </c>
      <c r="E11" s="30">
        <f>SUM(E14)</f>
        <v>6560.51</v>
      </c>
      <c r="F11" s="17">
        <f>E11/D11*100</f>
        <v>56.168750000000003</v>
      </c>
      <c r="H11" s="150"/>
      <c r="I11" s="150"/>
    </row>
    <row r="12" spans="1:9" ht="12.75" customHeight="1">
      <c r="A12" s="18"/>
      <c r="B12" s="31"/>
      <c r="C12" s="32" t="s">
        <v>15</v>
      </c>
      <c r="D12" s="24">
        <f>SUM(D14)</f>
        <v>11680</v>
      </c>
      <c r="E12" s="24">
        <f>SUM(E14)</f>
        <v>6560.51</v>
      </c>
      <c r="F12" s="28">
        <f>E12/D12*100</f>
        <v>56.168750000000003</v>
      </c>
      <c r="H12" s="211"/>
      <c r="I12" s="150"/>
    </row>
    <row r="13" spans="1:9" ht="12.75" customHeight="1">
      <c r="A13" s="18"/>
      <c r="B13" s="31"/>
      <c r="C13" s="33" t="s">
        <v>16</v>
      </c>
      <c r="D13" s="34">
        <f>SUM(D14)</f>
        <v>11680</v>
      </c>
      <c r="E13" s="34">
        <f>SUM(E14)</f>
        <v>6560.51</v>
      </c>
      <c r="F13" s="28"/>
      <c r="H13" s="150"/>
      <c r="I13" s="150"/>
    </row>
    <row r="14" spans="1:9" ht="12.75" customHeight="1">
      <c r="A14" s="18"/>
      <c r="B14" s="22"/>
      <c r="C14" s="35" t="s">
        <v>17</v>
      </c>
      <c r="D14" s="27">
        <v>11680</v>
      </c>
      <c r="E14" s="27">
        <v>6560.51</v>
      </c>
      <c r="F14" s="36"/>
    </row>
    <row r="15" spans="1:9" ht="12.75" customHeight="1">
      <c r="A15" s="18"/>
      <c r="B15" s="19" t="s">
        <v>18</v>
      </c>
      <c r="C15" s="29" t="s">
        <v>19</v>
      </c>
      <c r="D15" s="30">
        <f>SUM(D16+D18)</f>
        <v>410976.16</v>
      </c>
      <c r="E15" s="30">
        <f>SUM(E16+E18)</f>
        <v>130976.15999999999</v>
      </c>
      <c r="F15" s="17">
        <f>E15/D15*100</f>
        <v>31.869527419789996</v>
      </c>
    </row>
    <row r="16" spans="1:9" ht="12.75" customHeight="1">
      <c r="A16" s="18"/>
      <c r="B16" s="19"/>
      <c r="C16" s="23" t="s">
        <v>11</v>
      </c>
      <c r="D16" s="24">
        <f>SUM(D17:D17)</f>
        <v>280000</v>
      </c>
      <c r="E16" s="24">
        <f>SUM(E17:E17)</f>
        <v>0</v>
      </c>
      <c r="F16" s="25">
        <f>E16/D16*100</f>
        <v>0</v>
      </c>
    </row>
    <row r="17" spans="1:6" ht="12.75" customHeight="1">
      <c r="A17" s="18"/>
      <c r="B17" s="19"/>
      <c r="C17" s="26" t="s">
        <v>12</v>
      </c>
      <c r="D17" s="27">
        <v>280000</v>
      </c>
      <c r="E17" s="27"/>
      <c r="F17" s="28"/>
    </row>
    <row r="18" spans="1:6" ht="12.75" customHeight="1">
      <c r="A18" s="18"/>
      <c r="B18" s="22"/>
      <c r="C18" s="32" t="s">
        <v>15</v>
      </c>
      <c r="D18" s="24">
        <f>SUM(D20:D21)</f>
        <v>130976.15999999999</v>
      </c>
      <c r="E18" s="24">
        <f>SUM(E20:E21)</f>
        <v>130976.15999999999</v>
      </c>
      <c r="F18" s="28">
        <f>E18/D18*100</f>
        <v>100</v>
      </c>
    </row>
    <row r="19" spans="1:6" ht="12.75" customHeight="1">
      <c r="A19" s="18"/>
      <c r="B19" s="22"/>
      <c r="C19" s="33" t="s">
        <v>16</v>
      </c>
      <c r="D19" s="34">
        <f>SUM(D20:D21)</f>
        <v>130976.15999999999</v>
      </c>
      <c r="E19" s="34">
        <f>SUM(E20:E21)</f>
        <v>130976.15999999999</v>
      </c>
      <c r="F19" s="36"/>
    </row>
    <row r="20" spans="1:6" ht="12.75" customHeight="1">
      <c r="A20" s="18"/>
      <c r="B20" s="22"/>
      <c r="C20" s="37" t="s">
        <v>20</v>
      </c>
      <c r="D20" s="27">
        <v>1435.68</v>
      </c>
      <c r="E20" s="27">
        <v>1435.68</v>
      </c>
      <c r="F20" s="36"/>
    </row>
    <row r="21" spans="1:6" ht="12.75" customHeight="1">
      <c r="A21" s="18"/>
      <c r="B21" s="22"/>
      <c r="C21" s="35" t="s">
        <v>17</v>
      </c>
      <c r="D21" s="27">
        <v>129540.48</v>
      </c>
      <c r="E21" s="27">
        <v>129540.48</v>
      </c>
      <c r="F21" s="36"/>
    </row>
    <row r="22" spans="1:6" ht="15.75" customHeight="1">
      <c r="A22" s="13">
        <v>400</v>
      </c>
      <c r="B22" s="14"/>
      <c r="C22" s="15" t="s">
        <v>22</v>
      </c>
      <c r="D22" s="16">
        <f>SUM(D24)</f>
        <v>137409</v>
      </c>
      <c r="E22" s="16">
        <f>SUM(E24)</f>
        <v>59425.31</v>
      </c>
      <c r="F22" s="17">
        <f>E22/D22*100</f>
        <v>43.247028942791225</v>
      </c>
    </row>
    <row r="23" spans="1:6" ht="12.75" customHeight="1">
      <c r="A23" s="38"/>
      <c r="B23" s="14"/>
      <c r="C23" s="15" t="s">
        <v>23</v>
      </c>
      <c r="D23" s="39"/>
      <c r="E23" s="39"/>
      <c r="F23" s="36"/>
    </row>
    <row r="24" spans="1:6" ht="12.75" customHeight="1">
      <c r="A24" s="40"/>
      <c r="B24" s="19">
        <v>40002</v>
      </c>
      <c r="C24" s="41" t="s">
        <v>24</v>
      </c>
      <c r="D24" s="30">
        <f>SUM(D25)</f>
        <v>137409</v>
      </c>
      <c r="E24" s="30">
        <f>SUM(E25)</f>
        <v>59425.31</v>
      </c>
      <c r="F24" s="17">
        <f>E24/D24*100</f>
        <v>43.247028942791225</v>
      </c>
    </row>
    <row r="25" spans="1:6" ht="12.75" customHeight="1">
      <c r="A25" s="42"/>
      <c r="B25" s="22"/>
      <c r="C25" s="32" t="s">
        <v>15</v>
      </c>
      <c r="D25" s="24">
        <f>SUM(D26:D27)</f>
        <v>137409</v>
      </c>
      <c r="E25" s="24">
        <f>SUM(E26:E27)</f>
        <v>59425.31</v>
      </c>
      <c r="F25" s="28">
        <f>E25/D25*100</f>
        <v>43.247028942791225</v>
      </c>
    </row>
    <row r="26" spans="1:6" ht="12.75" customHeight="1">
      <c r="A26" s="42"/>
      <c r="B26" s="22"/>
      <c r="C26" s="33" t="s">
        <v>25</v>
      </c>
      <c r="D26" s="34">
        <v>700</v>
      </c>
      <c r="E26" s="34">
        <v>0</v>
      </c>
      <c r="F26" s="36"/>
    </row>
    <row r="27" spans="1:6" ht="12.75" customHeight="1">
      <c r="A27" s="42"/>
      <c r="B27" s="22"/>
      <c r="C27" s="33" t="s">
        <v>16</v>
      </c>
      <c r="D27" s="34">
        <f>SUM(D28:D29)</f>
        <v>136709</v>
      </c>
      <c r="E27" s="34">
        <f>SUM(E28:E29)</f>
        <v>59425.31</v>
      </c>
      <c r="F27" s="36"/>
    </row>
    <row r="28" spans="1:6" ht="12.75" customHeight="1">
      <c r="A28" s="42"/>
      <c r="B28" s="22"/>
      <c r="C28" s="37" t="s">
        <v>20</v>
      </c>
      <c r="D28" s="27">
        <v>37609</v>
      </c>
      <c r="E28" s="27">
        <v>17752.13</v>
      </c>
      <c r="F28" s="36"/>
    </row>
    <row r="29" spans="1:6" ht="12.75" customHeight="1">
      <c r="A29" s="42"/>
      <c r="B29" s="22"/>
      <c r="C29" s="35" t="s">
        <v>17</v>
      </c>
      <c r="D29" s="27">
        <v>99100</v>
      </c>
      <c r="E29" s="27">
        <v>41673.18</v>
      </c>
      <c r="F29" s="36"/>
    </row>
    <row r="30" spans="1:6" ht="12.75" customHeight="1">
      <c r="A30" s="13">
        <v>600</v>
      </c>
      <c r="B30" s="14"/>
      <c r="C30" s="43" t="s">
        <v>26</v>
      </c>
      <c r="D30" s="16">
        <f>SUM(D31+D34)</f>
        <v>818947</v>
      </c>
      <c r="E30" s="16">
        <f>SUM(E31+E34)</f>
        <v>241930.33</v>
      </c>
      <c r="F30" s="17">
        <f>E30/D30*100</f>
        <v>29.541634562432002</v>
      </c>
    </row>
    <row r="31" spans="1:6" ht="12.75" customHeight="1">
      <c r="A31" s="40"/>
      <c r="B31" s="19">
        <v>60014</v>
      </c>
      <c r="C31" s="29" t="s">
        <v>104</v>
      </c>
      <c r="D31" s="30">
        <f>SUM(D32)</f>
        <v>100607.05</v>
      </c>
      <c r="E31" s="30">
        <f>SUM(E32)</f>
        <v>0</v>
      </c>
      <c r="F31" s="17">
        <f>E31/D31*100</f>
        <v>0</v>
      </c>
    </row>
    <row r="32" spans="1:6" ht="12.75" customHeight="1">
      <c r="A32" s="40"/>
      <c r="B32" s="22"/>
      <c r="C32" s="172" t="s">
        <v>105</v>
      </c>
      <c r="D32" s="209">
        <f>SUM(D33)</f>
        <v>100607.05</v>
      </c>
      <c r="E32" s="209">
        <f>SUM(E33)</f>
        <v>0</v>
      </c>
      <c r="F32" s="17">
        <f>E32/D32*100</f>
        <v>0</v>
      </c>
    </row>
    <row r="33" spans="1:6" ht="12.75" customHeight="1">
      <c r="A33" s="40"/>
      <c r="B33" s="22"/>
      <c r="C33" s="35" t="s">
        <v>12</v>
      </c>
      <c r="D33" s="208">
        <v>100607.05</v>
      </c>
      <c r="E33" s="196">
        <v>0</v>
      </c>
      <c r="F33" s="17"/>
    </row>
    <row r="34" spans="1:6" ht="12.75" customHeight="1">
      <c r="A34" s="40"/>
      <c r="B34" s="19">
        <v>60016</v>
      </c>
      <c r="C34" s="29" t="s">
        <v>27</v>
      </c>
      <c r="D34" s="194">
        <f>SUM(D35+D37)</f>
        <v>718339.95</v>
      </c>
      <c r="E34" s="207">
        <f>SUM(E35+E37)</f>
        <v>241930.33</v>
      </c>
      <c r="F34" s="17">
        <f>E34/D34*100</f>
        <v>33.679086065030909</v>
      </c>
    </row>
    <row r="35" spans="1:6" ht="12.75" customHeight="1">
      <c r="A35" s="40"/>
      <c r="B35" s="31"/>
      <c r="C35" s="23" t="s">
        <v>11</v>
      </c>
      <c r="D35" s="192">
        <f>SUM(D36)</f>
        <v>418060</v>
      </c>
      <c r="E35" s="191">
        <f>SUM(E36)</f>
        <v>33871.74</v>
      </c>
      <c r="F35" s="28">
        <f>E35/D35*100</f>
        <v>8.1021240970195656</v>
      </c>
    </row>
    <row r="36" spans="1:6" ht="12.75" customHeight="1">
      <c r="A36" s="47"/>
      <c r="B36" s="22"/>
      <c r="C36" s="26" t="s">
        <v>12</v>
      </c>
      <c r="D36" s="27">
        <v>418060</v>
      </c>
      <c r="E36" s="27">
        <v>33871.74</v>
      </c>
      <c r="F36" s="28"/>
    </row>
    <row r="37" spans="1:6" ht="12.75" customHeight="1">
      <c r="A37" s="47"/>
      <c r="B37" s="22"/>
      <c r="C37" s="32" t="s">
        <v>15</v>
      </c>
      <c r="D37" s="24">
        <f>SUM(D38:D39)</f>
        <v>300279.95</v>
      </c>
      <c r="E37" s="24">
        <f>SUM(E38:E39)</f>
        <v>208058.59</v>
      </c>
      <c r="F37" s="28">
        <f>E37/D37*100</f>
        <v>69.288205889204391</v>
      </c>
    </row>
    <row r="38" spans="1:6" ht="12.75" customHeight="1">
      <c r="A38" s="47"/>
      <c r="B38" s="22"/>
      <c r="C38" s="33" t="s">
        <v>25</v>
      </c>
      <c r="D38" s="27">
        <v>2300</v>
      </c>
      <c r="E38" s="27">
        <v>52.8</v>
      </c>
      <c r="F38" s="36"/>
    </row>
    <row r="39" spans="1:6" ht="12.75" customHeight="1">
      <c r="A39" s="47"/>
      <c r="B39" s="22"/>
      <c r="C39" s="33" t="s">
        <v>16</v>
      </c>
      <c r="D39" s="27">
        <f>SUM(D40:D41)</f>
        <v>297979.95</v>
      </c>
      <c r="E39" s="27">
        <f>SUM(E40:E41)</f>
        <v>208005.79</v>
      </c>
      <c r="F39" s="36"/>
    </row>
    <row r="40" spans="1:6" ht="12.75" customHeight="1">
      <c r="A40" s="42"/>
      <c r="B40" s="22"/>
      <c r="C40" s="37" t="s">
        <v>20</v>
      </c>
      <c r="D40" s="27">
        <v>57412</v>
      </c>
      <c r="E40" s="27">
        <v>30772.57</v>
      </c>
      <c r="F40" s="36"/>
    </row>
    <row r="41" spans="1:6" ht="12.75" customHeight="1">
      <c r="A41" s="42"/>
      <c r="B41" s="22"/>
      <c r="C41" s="35" t="s">
        <v>17</v>
      </c>
      <c r="D41" s="27">
        <v>240567.95</v>
      </c>
      <c r="E41" s="27">
        <v>177233.22</v>
      </c>
      <c r="F41" s="36"/>
    </row>
    <row r="42" spans="1:6" ht="15.75" customHeight="1">
      <c r="A42" s="13">
        <v>700</v>
      </c>
      <c r="B42" s="14"/>
      <c r="C42" s="15" t="s">
        <v>28</v>
      </c>
      <c r="D42" s="16">
        <f>SUM(D44+D46)</f>
        <v>395238</v>
      </c>
      <c r="E42" s="16">
        <f>SUM(E44+E46)</f>
        <v>169519.54</v>
      </c>
      <c r="F42" s="17">
        <f>E42/D42*100</f>
        <v>42.890496359155748</v>
      </c>
    </row>
    <row r="43" spans="1:6" ht="12.75" customHeight="1">
      <c r="A43" s="40"/>
      <c r="B43" s="19">
        <v>70005</v>
      </c>
      <c r="C43" s="29" t="s">
        <v>29</v>
      </c>
      <c r="D43" s="48">
        <f>SUM(D44+D46)</f>
        <v>395238</v>
      </c>
      <c r="E43" s="48">
        <f>SUM(E44+E46)</f>
        <v>169519.54</v>
      </c>
      <c r="F43" s="17">
        <f>E43/D43*100</f>
        <v>42.890496359155748</v>
      </c>
    </row>
    <row r="44" spans="1:6" ht="12.75" customHeight="1">
      <c r="A44" s="40"/>
      <c r="B44" s="31"/>
      <c r="C44" s="23" t="s">
        <v>11</v>
      </c>
      <c r="D44" s="24">
        <f>SUM(D45:D45)</f>
        <v>59770</v>
      </c>
      <c r="E44" s="24">
        <f>SUM(E45:E45)</f>
        <v>13490.12</v>
      </c>
      <c r="F44" s="49">
        <f>E44/D44*100</f>
        <v>22.570051865484359</v>
      </c>
    </row>
    <row r="45" spans="1:6" ht="12.75" customHeight="1">
      <c r="A45" s="40"/>
      <c r="B45" s="31"/>
      <c r="C45" s="26" t="s">
        <v>12</v>
      </c>
      <c r="D45" s="27">
        <v>59770</v>
      </c>
      <c r="E45" s="27">
        <v>13490.12</v>
      </c>
      <c r="F45" s="28"/>
    </row>
    <row r="46" spans="1:6" ht="12.75" customHeight="1">
      <c r="A46" s="40"/>
      <c r="B46" s="31"/>
      <c r="C46" s="32" t="s">
        <v>15</v>
      </c>
      <c r="D46" s="24">
        <f>SUM(D48:D49)</f>
        <v>335468</v>
      </c>
      <c r="E46" s="24">
        <f>SUM(E48:E49)</f>
        <v>156029.42000000001</v>
      </c>
      <c r="F46" s="28">
        <f>E46/D46*100</f>
        <v>46.510969749722783</v>
      </c>
    </row>
    <row r="47" spans="1:6" ht="12.75" customHeight="1">
      <c r="A47" s="40"/>
      <c r="B47" s="31"/>
      <c r="C47" s="50" t="s">
        <v>16</v>
      </c>
      <c r="D47" s="34">
        <f>SUM(D48:D49)</f>
        <v>335468</v>
      </c>
      <c r="E47" s="34">
        <f>SUM(E48:E49)</f>
        <v>156029.42000000001</v>
      </c>
      <c r="F47" s="51"/>
    </row>
    <row r="48" spans="1:6" ht="12.75" customHeight="1">
      <c r="A48" s="47"/>
      <c r="B48" s="22"/>
      <c r="C48" s="37" t="s">
        <v>20</v>
      </c>
      <c r="D48" s="27">
        <v>21283</v>
      </c>
      <c r="E48" s="27">
        <v>11934.17</v>
      </c>
      <c r="F48" s="36"/>
    </row>
    <row r="49" spans="1:6" ht="12.75" customHeight="1">
      <c r="A49" s="47"/>
      <c r="B49" s="22"/>
      <c r="C49" s="35" t="s">
        <v>17</v>
      </c>
      <c r="D49" s="27">
        <v>314185</v>
      </c>
      <c r="E49" s="27">
        <v>144095.25</v>
      </c>
      <c r="F49" s="36"/>
    </row>
    <row r="50" spans="1:6" ht="14.25" customHeight="1">
      <c r="A50" s="13">
        <v>710</v>
      </c>
      <c r="B50" s="15"/>
      <c r="C50" s="15" t="s">
        <v>30</v>
      </c>
      <c r="D50" s="16">
        <f>SUM(D51)</f>
        <v>17200</v>
      </c>
      <c r="E50" s="16">
        <f>SUM(E51)</f>
        <v>4890</v>
      </c>
      <c r="F50" s="17">
        <f>E50/D50*100</f>
        <v>28.430232558139533</v>
      </c>
    </row>
    <row r="51" spans="1:6" ht="12.75" customHeight="1">
      <c r="A51" s="40"/>
      <c r="B51" s="19">
        <v>71004</v>
      </c>
      <c r="C51" s="29" t="s">
        <v>31</v>
      </c>
      <c r="D51" s="30">
        <f>SUM(D52)</f>
        <v>17200</v>
      </c>
      <c r="E51" s="30">
        <f>SUM(E52)</f>
        <v>4890</v>
      </c>
      <c r="F51" s="17">
        <f>E51/D51*100</f>
        <v>28.430232558139533</v>
      </c>
    </row>
    <row r="52" spans="1:6" ht="12.75" customHeight="1">
      <c r="A52" s="47"/>
      <c r="B52" s="22"/>
      <c r="C52" s="32" t="s">
        <v>15</v>
      </c>
      <c r="D52" s="24">
        <f>SUM(D54:D55)</f>
        <v>17200</v>
      </c>
      <c r="E52" s="24">
        <f>SUM(E54:E55)</f>
        <v>4890</v>
      </c>
      <c r="F52" s="28">
        <f>E52/D52*100</f>
        <v>28.430232558139533</v>
      </c>
    </row>
    <row r="53" spans="1:6" ht="12.75" customHeight="1">
      <c r="A53" s="47"/>
      <c r="B53" s="22"/>
      <c r="C53" s="50" t="s">
        <v>16</v>
      </c>
      <c r="D53" s="34">
        <f>SUM(D54:D55)</f>
        <v>17200</v>
      </c>
      <c r="E53" s="34">
        <f>SUM(E54:E55)</f>
        <v>4890</v>
      </c>
      <c r="F53" s="51"/>
    </row>
    <row r="54" spans="1:6" ht="12.75" customHeight="1">
      <c r="A54" s="47"/>
      <c r="B54" s="22"/>
      <c r="C54" s="37" t="s">
        <v>20</v>
      </c>
      <c r="D54" s="27">
        <v>16000</v>
      </c>
      <c r="E54" s="27">
        <v>4890</v>
      </c>
      <c r="F54" s="36"/>
    </row>
    <row r="55" spans="1:6" ht="12.75" customHeight="1">
      <c r="A55" s="47"/>
      <c r="B55" s="22"/>
      <c r="C55" s="53" t="s">
        <v>17</v>
      </c>
      <c r="D55" s="54">
        <v>1200</v>
      </c>
      <c r="E55" s="54">
        <v>0</v>
      </c>
      <c r="F55" s="36"/>
    </row>
    <row r="56" spans="1:6" ht="12.75" customHeight="1">
      <c r="A56" s="122"/>
      <c r="B56" s="55"/>
      <c r="C56" s="56"/>
      <c r="D56" s="57"/>
      <c r="E56" s="57"/>
      <c r="F56" s="56"/>
    </row>
    <row r="57" spans="1:6" ht="12.75" customHeight="1">
      <c r="A57" s="120"/>
      <c r="B57" s="88"/>
      <c r="C57" s="118"/>
      <c r="D57" s="119"/>
      <c r="E57" s="119"/>
      <c r="F57" s="118"/>
    </row>
    <row r="58" spans="1:6" ht="12.75" customHeight="1">
      <c r="A58" s="120"/>
      <c r="B58" s="88"/>
      <c r="C58" s="118"/>
      <c r="D58" s="119"/>
      <c r="E58" s="119"/>
      <c r="F58" s="118"/>
    </row>
    <row r="59" spans="1:6" ht="12" customHeight="1">
      <c r="A59" s="78">
        <v>750</v>
      </c>
      <c r="B59" s="155"/>
      <c r="C59" s="79" t="s">
        <v>32</v>
      </c>
      <c r="D59" s="80">
        <f>SUM(D60+D68+D73+D79+D84)</f>
        <v>1545100.72</v>
      </c>
      <c r="E59" s="80">
        <f>SUM(E60+E68+E73+E79+E84)</f>
        <v>797466.07</v>
      </c>
      <c r="F59" s="131">
        <f>E59/D59*100</f>
        <v>51.612562189473323</v>
      </c>
    </row>
    <row r="60" spans="1:6" ht="12.75" customHeight="1">
      <c r="A60" s="40"/>
      <c r="B60" s="19">
        <v>75011</v>
      </c>
      <c r="C60" s="41" t="s">
        <v>33</v>
      </c>
      <c r="D60" s="30">
        <f>SUM(D61+D63)</f>
        <v>87244</v>
      </c>
      <c r="E60" s="30">
        <f>SUM(E61+E63)</f>
        <v>43343.68</v>
      </c>
      <c r="F60" s="17">
        <f>E60/D60*100</f>
        <v>49.680986658108296</v>
      </c>
    </row>
    <row r="61" spans="1:6" ht="12.75" customHeight="1">
      <c r="A61" s="40"/>
      <c r="B61" s="22"/>
      <c r="C61" s="44" t="s">
        <v>105</v>
      </c>
      <c r="D61" s="45">
        <f>SUM(D62)</f>
        <v>4000</v>
      </c>
      <c r="E61" s="45">
        <f>SUM(E62)</f>
        <v>3999</v>
      </c>
      <c r="F61" s="17">
        <f>E61/D61*100</f>
        <v>99.975000000000009</v>
      </c>
    </row>
    <row r="62" spans="1:6" ht="12.75" customHeight="1">
      <c r="A62" s="40"/>
      <c r="B62" s="22"/>
      <c r="C62" s="26" t="s">
        <v>12</v>
      </c>
      <c r="D62" s="46">
        <v>4000</v>
      </c>
      <c r="E62" s="46">
        <v>3999</v>
      </c>
      <c r="F62" s="17"/>
    </row>
    <row r="63" spans="1:6" ht="12.75" customHeight="1">
      <c r="A63" s="40"/>
      <c r="B63" s="31"/>
      <c r="C63" s="32" t="s">
        <v>15</v>
      </c>
      <c r="D63" s="24">
        <f>SUM(D64:D65)</f>
        <v>83244</v>
      </c>
      <c r="E63" s="24">
        <f>SUM(E64:E65)</f>
        <v>39344.68</v>
      </c>
      <c r="F63" s="28">
        <f>E63/D63*100</f>
        <v>47.264283311710152</v>
      </c>
    </row>
    <row r="64" spans="1:6" ht="12.75" customHeight="1">
      <c r="A64" s="42"/>
      <c r="B64" s="22"/>
      <c r="C64" s="33" t="s">
        <v>25</v>
      </c>
      <c r="D64" s="34">
        <v>100</v>
      </c>
      <c r="E64" s="34">
        <v>0</v>
      </c>
      <c r="F64" s="52"/>
    </row>
    <row r="65" spans="1:6" ht="12.75" customHeight="1">
      <c r="A65" s="42"/>
      <c r="B65" s="22"/>
      <c r="C65" s="33" t="s">
        <v>16</v>
      </c>
      <c r="D65" s="34">
        <f>SUM(D66:D67)</f>
        <v>83144</v>
      </c>
      <c r="E65" s="34">
        <f>SUM(E66:E67)</f>
        <v>39344.68</v>
      </c>
      <c r="F65" s="52"/>
    </row>
    <row r="66" spans="1:6" ht="12.75" customHeight="1">
      <c r="A66" s="42"/>
      <c r="B66" s="22"/>
      <c r="C66" s="183" t="s">
        <v>20</v>
      </c>
      <c r="D66" s="159">
        <v>68304</v>
      </c>
      <c r="E66" s="159">
        <v>31784.46</v>
      </c>
      <c r="F66" s="36"/>
    </row>
    <row r="67" spans="1:6" ht="12.75" customHeight="1">
      <c r="A67" s="42"/>
      <c r="B67" s="22"/>
      <c r="C67" s="184" t="s">
        <v>17</v>
      </c>
      <c r="D67" s="163">
        <v>14840</v>
      </c>
      <c r="E67" s="165">
        <v>7560.22</v>
      </c>
      <c r="F67" s="36"/>
    </row>
    <row r="68" spans="1:6" ht="12.75" customHeight="1">
      <c r="A68" s="40"/>
      <c r="B68" s="19">
        <v>75022</v>
      </c>
      <c r="C68" s="29" t="s">
        <v>34</v>
      </c>
      <c r="D68" s="30">
        <f>SUM(D69)</f>
        <v>63000</v>
      </c>
      <c r="E68" s="30">
        <f>SUM(E69)</f>
        <v>26457.7</v>
      </c>
      <c r="F68" s="17">
        <f>E68/D68*100</f>
        <v>41.996349206349208</v>
      </c>
    </row>
    <row r="69" spans="1:6" ht="12.75" customHeight="1">
      <c r="A69" s="42"/>
      <c r="B69" s="22"/>
      <c r="C69" s="32" t="s">
        <v>15</v>
      </c>
      <c r="D69" s="24">
        <f>SUM(D70:D71)</f>
        <v>63000</v>
      </c>
      <c r="E69" s="24">
        <f>SUM(E70:E71)</f>
        <v>26457.7</v>
      </c>
      <c r="F69" s="28">
        <f>E69/D69*100</f>
        <v>41.996349206349208</v>
      </c>
    </row>
    <row r="70" spans="1:6" ht="12.75" customHeight="1">
      <c r="A70" s="42"/>
      <c r="B70" s="22"/>
      <c r="C70" s="33" t="s">
        <v>25</v>
      </c>
      <c r="D70" s="34">
        <v>59000</v>
      </c>
      <c r="E70" s="34">
        <v>25070</v>
      </c>
      <c r="F70" s="36"/>
    </row>
    <row r="71" spans="1:6" ht="12.75" customHeight="1">
      <c r="A71" s="42"/>
      <c r="B71" s="22"/>
      <c r="C71" s="33" t="s">
        <v>16</v>
      </c>
      <c r="D71" s="34">
        <f>SUM(D72)</f>
        <v>4000</v>
      </c>
      <c r="E71" s="34">
        <f>SUM(E72)</f>
        <v>1387.7</v>
      </c>
      <c r="F71" s="36"/>
    </row>
    <row r="72" spans="1:6" ht="12.75" customHeight="1">
      <c r="A72" s="42"/>
      <c r="B72" s="22"/>
      <c r="C72" s="35" t="s">
        <v>17</v>
      </c>
      <c r="D72" s="27">
        <v>4000</v>
      </c>
      <c r="E72" s="27">
        <v>1387.7</v>
      </c>
      <c r="F72" s="36"/>
    </row>
    <row r="73" spans="1:6" ht="12.75" customHeight="1">
      <c r="A73" s="40"/>
      <c r="B73" s="19">
        <v>75023</v>
      </c>
      <c r="C73" s="61" t="s">
        <v>35</v>
      </c>
      <c r="D73" s="62">
        <f>SUM(D74)</f>
        <v>1176028</v>
      </c>
      <c r="E73" s="62">
        <f>SUM(E74)</f>
        <v>589532.09</v>
      </c>
      <c r="F73" s="17">
        <f>E73/D73*100</f>
        <v>50.129086212233041</v>
      </c>
    </row>
    <row r="74" spans="1:6" ht="12.75" customHeight="1">
      <c r="A74" s="40"/>
      <c r="B74" s="22"/>
      <c r="C74" s="32" t="s">
        <v>15</v>
      </c>
      <c r="D74" s="24">
        <f>SUM(D75:D76)</f>
        <v>1176028</v>
      </c>
      <c r="E74" s="24">
        <f>SUM(E75:E76)</f>
        <v>589532.09</v>
      </c>
      <c r="F74" s="28">
        <f>E74/D74*100</f>
        <v>50.129086212233041</v>
      </c>
    </row>
    <row r="75" spans="1:6" ht="12.75" customHeight="1">
      <c r="A75" s="40"/>
      <c r="B75" s="22"/>
      <c r="C75" s="33" t="s">
        <v>25</v>
      </c>
      <c r="D75" s="34">
        <v>22376</v>
      </c>
      <c r="E75" s="34">
        <v>20376</v>
      </c>
      <c r="F75" s="36"/>
    </row>
    <row r="76" spans="1:6" ht="12.75" customHeight="1">
      <c r="A76" s="40"/>
      <c r="B76" s="22"/>
      <c r="C76" s="33" t="s">
        <v>16</v>
      </c>
      <c r="D76" s="34">
        <f>SUM(D77:D78)</f>
        <v>1153652</v>
      </c>
      <c r="E76" s="34">
        <f>SUM(E77:E78)</f>
        <v>569156.09</v>
      </c>
      <c r="F76" s="36"/>
    </row>
    <row r="77" spans="1:6" ht="12.75" customHeight="1">
      <c r="A77" s="42"/>
      <c r="B77" s="22"/>
      <c r="C77" s="37" t="s">
        <v>20</v>
      </c>
      <c r="D77" s="27">
        <v>946485</v>
      </c>
      <c r="E77" s="27">
        <v>479591.91</v>
      </c>
      <c r="F77" s="36"/>
    </row>
    <row r="78" spans="1:6" ht="12.75" customHeight="1">
      <c r="A78" s="42"/>
      <c r="B78" s="22"/>
      <c r="C78" s="35" t="s">
        <v>17</v>
      </c>
      <c r="D78" s="27">
        <v>207167</v>
      </c>
      <c r="E78" s="27">
        <v>89564.18</v>
      </c>
      <c r="F78" s="36"/>
    </row>
    <row r="79" spans="1:6" ht="12.75" customHeight="1">
      <c r="A79" s="40"/>
      <c r="B79" s="19">
        <v>75075</v>
      </c>
      <c r="C79" s="29" t="s">
        <v>36</v>
      </c>
      <c r="D79" s="30">
        <f>SUM(D80)</f>
        <v>28708</v>
      </c>
      <c r="E79" s="30">
        <f>SUM(E80)</f>
        <v>307.5</v>
      </c>
      <c r="F79" s="17">
        <f>E79/D79*100</f>
        <v>1.0711299986066602</v>
      </c>
    </row>
    <row r="80" spans="1:6" ht="12.75" customHeight="1">
      <c r="A80" s="42"/>
      <c r="B80" s="22"/>
      <c r="C80" s="32" t="s">
        <v>15</v>
      </c>
      <c r="D80" s="24">
        <f>SUM(D81)</f>
        <v>28708</v>
      </c>
      <c r="E80" s="24">
        <f>SUM(E81)</f>
        <v>307.5</v>
      </c>
      <c r="F80" s="49"/>
    </row>
    <row r="81" spans="1:6" ht="12.75" customHeight="1">
      <c r="A81" s="42"/>
      <c r="B81" s="22"/>
      <c r="C81" s="33" t="s">
        <v>16</v>
      </c>
      <c r="D81" s="34">
        <f>SUM(D82:D83)</f>
        <v>28708</v>
      </c>
      <c r="E81" s="34">
        <f>SUM(E82:E83)</f>
        <v>307.5</v>
      </c>
      <c r="F81" s="49"/>
    </row>
    <row r="82" spans="1:6" ht="12.75" customHeight="1">
      <c r="A82" s="42"/>
      <c r="B82" s="22"/>
      <c r="C82" s="37" t="s">
        <v>20</v>
      </c>
      <c r="D82" s="27">
        <v>3000</v>
      </c>
      <c r="E82" s="27">
        <v>0</v>
      </c>
      <c r="F82" s="49"/>
    </row>
    <row r="83" spans="1:6" ht="12.75" customHeight="1">
      <c r="A83" s="42"/>
      <c r="B83" s="22"/>
      <c r="C83" s="35" t="s">
        <v>17</v>
      </c>
      <c r="D83" s="27">
        <v>25708</v>
      </c>
      <c r="E83" s="27">
        <v>307.5</v>
      </c>
      <c r="F83" s="36"/>
    </row>
    <row r="84" spans="1:6" ht="12.75" customHeight="1">
      <c r="A84" s="40"/>
      <c r="B84" s="19">
        <v>75095</v>
      </c>
      <c r="C84" s="29" t="s">
        <v>21</v>
      </c>
      <c r="D84" s="30">
        <f>SUM(D85)</f>
        <v>190120.72</v>
      </c>
      <c r="E84" s="30">
        <f>SUM(E85)</f>
        <v>137825.1</v>
      </c>
      <c r="F84" s="17">
        <f>E84/D84*100</f>
        <v>72.493466256597401</v>
      </c>
    </row>
    <row r="85" spans="1:6" ht="12.75" customHeight="1">
      <c r="A85" s="40"/>
      <c r="B85" s="31"/>
      <c r="C85" s="32" t="s">
        <v>15</v>
      </c>
      <c r="D85" s="24">
        <f>SUM(D86:D88)</f>
        <v>190120.72</v>
      </c>
      <c r="E85" s="24">
        <f>SUM(E86:E88)</f>
        <v>137825.1</v>
      </c>
      <c r="F85" s="28">
        <f>E85/D85*100</f>
        <v>72.493466256597401</v>
      </c>
    </row>
    <row r="86" spans="1:6" ht="12.75" customHeight="1">
      <c r="A86" s="42"/>
      <c r="B86" s="22"/>
      <c r="C86" s="33" t="s">
        <v>25</v>
      </c>
      <c r="D86" s="34">
        <v>21000</v>
      </c>
      <c r="E86" s="34">
        <v>9090</v>
      </c>
      <c r="F86" s="52"/>
    </row>
    <row r="87" spans="1:6" ht="12.75" customHeight="1">
      <c r="A87" s="42"/>
      <c r="B87" s="22"/>
      <c r="C87" t="s">
        <v>107</v>
      </c>
      <c r="D87" s="34">
        <v>66386.720000000001</v>
      </c>
      <c r="E87" s="34">
        <v>66262.73</v>
      </c>
      <c r="F87" s="52"/>
    </row>
    <row r="88" spans="1:6" ht="12.75" customHeight="1">
      <c r="A88" s="42"/>
      <c r="B88" s="22"/>
      <c r="C88" s="33" t="s">
        <v>16</v>
      </c>
      <c r="D88" s="34">
        <f>SUM(D89:D90)</f>
        <v>102734</v>
      </c>
      <c r="E88" s="34">
        <f>SUM(E89:E90)</f>
        <v>62472.37</v>
      </c>
      <c r="F88" s="52"/>
    </row>
    <row r="89" spans="1:6" ht="12.75" customHeight="1">
      <c r="A89" s="42"/>
      <c r="B89" s="22"/>
      <c r="C89" s="37" t="s">
        <v>20</v>
      </c>
      <c r="D89" s="27">
        <v>45000</v>
      </c>
      <c r="E89" s="27">
        <v>23937</v>
      </c>
      <c r="F89" s="52"/>
    </row>
    <row r="90" spans="1:6" ht="12.75" customHeight="1">
      <c r="A90" s="42"/>
      <c r="B90" s="22"/>
      <c r="C90" s="35" t="s">
        <v>17</v>
      </c>
      <c r="D90" s="27">
        <v>57734</v>
      </c>
      <c r="E90" s="27">
        <v>38535.370000000003</v>
      </c>
      <c r="F90" s="36"/>
    </row>
    <row r="91" spans="1:6" ht="12.75" customHeight="1">
      <c r="A91" s="13">
        <v>751</v>
      </c>
      <c r="B91" s="14"/>
      <c r="C91" s="15" t="s">
        <v>94</v>
      </c>
      <c r="D91" s="39"/>
      <c r="E91" s="39"/>
      <c r="F91" s="36"/>
    </row>
    <row r="92" spans="1:6" ht="11.25" customHeight="1">
      <c r="A92" s="38"/>
      <c r="B92" s="14"/>
      <c r="C92" s="15" t="s">
        <v>95</v>
      </c>
      <c r="D92" s="16">
        <f>SUM(D95+D98)</f>
        <v>22148</v>
      </c>
      <c r="E92" s="16">
        <f>SUM(E95+E98)</f>
        <v>21716</v>
      </c>
      <c r="F92" s="17">
        <f>E92/D92*100</f>
        <v>98.049485280837999</v>
      </c>
    </row>
    <row r="93" spans="1:6" ht="12.75" customHeight="1">
      <c r="A93" s="40"/>
      <c r="B93" s="19">
        <v>75101</v>
      </c>
      <c r="C93" s="29" t="s">
        <v>37</v>
      </c>
      <c r="D93" s="30">
        <f>SUM(D95)</f>
        <v>432</v>
      </c>
      <c r="E93" s="30">
        <f>SUM(E95)</f>
        <v>0</v>
      </c>
      <c r="F93" s="28">
        <f>E93/D93*100</f>
        <v>0</v>
      </c>
    </row>
    <row r="94" spans="1:6" ht="12.75" customHeight="1">
      <c r="A94" s="40"/>
      <c r="B94" s="19"/>
      <c r="C94" s="41" t="s">
        <v>38</v>
      </c>
      <c r="D94" s="30"/>
      <c r="E94" s="30"/>
      <c r="F94" s="36"/>
    </row>
    <row r="95" spans="1:6" ht="10.5" customHeight="1">
      <c r="A95" s="47"/>
      <c r="B95" s="63"/>
      <c r="C95" s="32" t="s">
        <v>15</v>
      </c>
      <c r="D95" s="24">
        <f>SUM(D97:D97)</f>
        <v>432</v>
      </c>
      <c r="E95" s="24">
        <f>SUM(E97:E97)</f>
        <v>0</v>
      </c>
      <c r="F95" s="28">
        <f>E95/D95*100</f>
        <v>0</v>
      </c>
    </row>
    <row r="96" spans="1:6" ht="12.75" customHeight="1">
      <c r="A96" s="47"/>
      <c r="B96" s="63"/>
      <c r="C96" s="33" t="s">
        <v>16</v>
      </c>
      <c r="D96" s="34">
        <f>SUM(D97)</f>
        <v>432</v>
      </c>
      <c r="E96" s="34">
        <f>SUM(E97)</f>
        <v>0</v>
      </c>
      <c r="F96" s="215"/>
    </row>
    <row r="97" spans="1:6" ht="12.75" customHeight="1">
      <c r="A97" s="47"/>
      <c r="B97" s="63"/>
      <c r="C97" s="37" t="s">
        <v>20</v>
      </c>
      <c r="D97" s="27">
        <v>432</v>
      </c>
      <c r="E97" s="27">
        <v>0</v>
      </c>
      <c r="F97" s="215"/>
    </row>
    <row r="98" spans="1:6" ht="12.75" customHeight="1">
      <c r="A98" s="47"/>
      <c r="B98" s="152">
        <v>75107</v>
      </c>
      <c r="C98" s="153" t="s">
        <v>114</v>
      </c>
      <c r="D98" s="154">
        <f>SUM(D99)</f>
        <v>21716</v>
      </c>
      <c r="E98" s="154">
        <f>SUM(E99)</f>
        <v>21716</v>
      </c>
      <c r="F98" s="216">
        <f t="shared" ref="F98:F99" si="0">E98/D98*100</f>
        <v>100</v>
      </c>
    </row>
    <row r="99" spans="1:6" ht="12.75" customHeight="1">
      <c r="A99" s="47"/>
      <c r="B99" s="63"/>
      <c r="C99" s="172" t="s">
        <v>106</v>
      </c>
      <c r="D99" s="162">
        <f>SUM(D100:D101)</f>
        <v>21716</v>
      </c>
      <c r="E99" s="162">
        <f>SUM(E100:E101)</f>
        <v>21716</v>
      </c>
      <c r="F99" s="215">
        <f t="shared" si="0"/>
        <v>100</v>
      </c>
    </row>
    <row r="100" spans="1:6" ht="12.75" customHeight="1">
      <c r="A100" s="47"/>
      <c r="B100" s="164"/>
      <c r="C100" s="170" t="s">
        <v>25</v>
      </c>
      <c r="D100" s="171">
        <v>11800</v>
      </c>
      <c r="E100" s="162">
        <v>11800</v>
      </c>
      <c r="F100" s="210"/>
    </row>
    <row r="101" spans="1:6" ht="12.75" customHeight="1">
      <c r="A101" s="47"/>
      <c r="B101" s="164"/>
      <c r="C101" s="167" t="s">
        <v>16</v>
      </c>
      <c r="D101" s="162">
        <f>SUM(D102:D103)</f>
        <v>9916</v>
      </c>
      <c r="E101" s="162">
        <f>SUM(E102:E103)</f>
        <v>9916</v>
      </c>
      <c r="F101" s="28"/>
    </row>
    <row r="102" spans="1:6" ht="11.25" customHeight="1">
      <c r="A102" s="47"/>
      <c r="B102" s="164"/>
      <c r="C102" s="168" t="s">
        <v>20</v>
      </c>
      <c r="D102" s="162">
        <v>6699.26</v>
      </c>
      <c r="E102" s="162">
        <v>6699.26</v>
      </c>
      <c r="F102" s="36"/>
    </row>
    <row r="103" spans="1:6" ht="12.75" customHeight="1">
      <c r="A103" s="47"/>
      <c r="B103" s="164"/>
      <c r="C103" s="169" t="s">
        <v>17</v>
      </c>
      <c r="D103" s="162">
        <v>3216.74</v>
      </c>
      <c r="E103" s="162">
        <v>3216.74</v>
      </c>
      <c r="F103" s="36"/>
    </row>
    <row r="104" spans="1:6" ht="12.75" customHeight="1">
      <c r="A104" s="13">
        <v>754</v>
      </c>
      <c r="B104" s="15"/>
      <c r="C104" s="15" t="s">
        <v>93</v>
      </c>
      <c r="D104" s="66">
        <f>SUM(D105+D109+D123+D127+D131)</f>
        <v>150000</v>
      </c>
      <c r="E104" s="66">
        <f>SUM(E105+E109+E123+E127+E131)</f>
        <v>72623.189999999988</v>
      </c>
      <c r="F104" s="17">
        <f>E104/D104*100</f>
        <v>48.415459999999996</v>
      </c>
    </row>
    <row r="105" spans="1:6" ht="12.75" customHeight="1">
      <c r="A105" s="42"/>
      <c r="B105" s="19">
        <v>75403</v>
      </c>
      <c r="C105" s="29" t="s">
        <v>39</v>
      </c>
      <c r="D105" s="30">
        <f>SUM(D106:D106)</f>
        <v>3500</v>
      </c>
      <c r="E105" s="30">
        <f>SUM(E106:E106)</f>
        <v>632.17999999999995</v>
      </c>
      <c r="F105" s="17">
        <f>E105/D105*100</f>
        <v>18.062285714285714</v>
      </c>
    </row>
    <row r="106" spans="1:6" ht="12.75" customHeight="1">
      <c r="A106" s="42"/>
      <c r="B106" s="22"/>
      <c r="C106" s="32" t="s">
        <v>15</v>
      </c>
      <c r="D106" s="24">
        <f>SUM(D108)</f>
        <v>3500</v>
      </c>
      <c r="E106" s="24">
        <f>SUM(E108)</f>
        <v>632.17999999999995</v>
      </c>
      <c r="F106" s="28">
        <f>E106/D106*100</f>
        <v>18.062285714285714</v>
      </c>
    </row>
    <row r="107" spans="1:6" ht="12.75" customHeight="1">
      <c r="A107" s="42"/>
      <c r="B107" s="22"/>
      <c r="C107" s="33" t="s">
        <v>16</v>
      </c>
      <c r="D107" s="34">
        <f>SUM(D108)</f>
        <v>3500</v>
      </c>
      <c r="E107" s="34">
        <f>SUM(E108)</f>
        <v>632.17999999999995</v>
      </c>
      <c r="F107" s="51"/>
    </row>
    <row r="108" spans="1:6" ht="12.75" customHeight="1">
      <c r="A108" s="42"/>
      <c r="B108" s="22"/>
      <c r="C108" s="35" t="s">
        <v>17</v>
      </c>
      <c r="D108" s="27">
        <v>3500</v>
      </c>
      <c r="E108" s="27">
        <v>632.17999999999995</v>
      </c>
      <c r="F108" s="36"/>
    </row>
    <row r="109" spans="1:6" ht="12.75" customHeight="1">
      <c r="A109" s="42"/>
      <c r="B109" s="19">
        <v>75412</v>
      </c>
      <c r="C109" s="29" t="s">
        <v>40</v>
      </c>
      <c r="D109" s="30">
        <f>SUM(D110+D112)</f>
        <v>122000</v>
      </c>
      <c r="E109" s="30">
        <f>SUM(E110+E112)</f>
        <v>69538.31</v>
      </c>
      <c r="F109" s="17">
        <f>E109/D109*100</f>
        <v>56.998614754098355</v>
      </c>
    </row>
    <row r="110" spans="1:6" ht="12.75" customHeight="1">
      <c r="A110" s="42"/>
      <c r="B110" s="31"/>
      <c r="C110" s="32" t="s">
        <v>41</v>
      </c>
      <c r="D110" s="24">
        <f>SUM(D111)</f>
        <v>7350</v>
      </c>
      <c r="E110" s="24">
        <f>SUM(E111)</f>
        <v>7350</v>
      </c>
      <c r="F110" s="28">
        <f>E110/D110*100</f>
        <v>100</v>
      </c>
    </row>
    <row r="111" spans="1:6" ht="9.75" customHeight="1">
      <c r="A111" s="42"/>
      <c r="B111" s="31"/>
      <c r="C111" s="145" t="s">
        <v>108</v>
      </c>
      <c r="D111" s="54">
        <v>7350</v>
      </c>
      <c r="E111" s="54">
        <v>7350</v>
      </c>
      <c r="F111" s="28"/>
    </row>
    <row r="112" spans="1:6" ht="12.75" customHeight="1">
      <c r="A112" s="42"/>
      <c r="B112" s="22"/>
      <c r="C112" s="67" t="s">
        <v>15</v>
      </c>
      <c r="D112" s="68">
        <f>SUM(D113+D119+D122)</f>
        <v>114650</v>
      </c>
      <c r="E112" s="68">
        <f>SUM(E113+E119+E122)</f>
        <v>62188.31</v>
      </c>
      <c r="F112" s="28">
        <f>E112/D112*100</f>
        <v>54.241875272568684</v>
      </c>
    </row>
    <row r="113" spans="1:6" ht="12.75" customHeight="1">
      <c r="A113" s="42"/>
      <c r="B113" s="22"/>
      <c r="C113" s="64" t="s">
        <v>25</v>
      </c>
      <c r="D113" s="69">
        <v>18000</v>
      </c>
      <c r="E113" s="69">
        <v>10410</v>
      </c>
      <c r="F113" s="52"/>
    </row>
    <row r="114" spans="1:6" ht="12.75" customHeight="1">
      <c r="A114" s="90"/>
      <c r="B114" s="90"/>
      <c r="C114" s="125"/>
      <c r="D114" s="126"/>
      <c r="E114" s="126"/>
      <c r="F114" s="104"/>
    </row>
    <row r="115" spans="1:6" ht="6.75" customHeight="1">
      <c r="A115" s="22"/>
      <c r="B115" s="22"/>
      <c r="C115" s="65"/>
      <c r="D115" s="70"/>
      <c r="E115" s="70"/>
      <c r="F115" s="156"/>
    </row>
    <row r="116" spans="1:6" ht="9.75" customHeight="1">
      <c r="A116" s="22"/>
      <c r="B116" s="22"/>
      <c r="C116" s="65"/>
      <c r="D116" s="70"/>
      <c r="E116" s="70"/>
      <c r="F116" s="156"/>
    </row>
    <row r="117" spans="1:6" ht="12" customHeight="1">
      <c r="A117" s="22"/>
      <c r="B117" s="22"/>
      <c r="C117" s="65"/>
      <c r="D117" s="70"/>
      <c r="E117" s="70"/>
      <c r="F117" s="156"/>
    </row>
    <row r="118" spans="1:6" ht="6.75" customHeight="1">
      <c r="A118" s="74"/>
      <c r="B118" s="74"/>
      <c r="C118" s="123"/>
      <c r="D118" s="124"/>
      <c r="E118" s="124"/>
      <c r="F118" s="105"/>
    </row>
    <row r="119" spans="1:6" ht="12.75" customHeight="1">
      <c r="A119" s="42"/>
      <c r="B119" s="173"/>
      <c r="C119" s="175" t="s">
        <v>16</v>
      </c>
      <c r="D119" s="178">
        <f>SUM(D120:D121)</f>
        <v>79088</v>
      </c>
      <c r="E119" s="178">
        <f>SUM(E120:E121)</f>
        <v>34216.31</v>
      </c>
      <c r="F119" s="52"/>
    </row>
    <row r="120" spans="1:6" ht="12.75" customHeight="1">
      <c r="A120" s="42"/>
      <c r="B120" s="174"/>
      <c r="C120" s="176" t="s">
        <v>20</v>
      </c>
      <c r="D120" s="162">
        <v>18590</v>
      </c>
      <c r="E120" s="162">
        <v>8985.93</v>
      </c>
      <c r="F120" s="36"/>
    </row>
    <row r="121" spans="1:6" ht="12.75" customHeight="1">
      <c r="A121" s="42"/>
      <c r="B121" s="22"/>
      <c r="C121" s="177" t="s">
        <v>17</v>
      </c>
      <c r="D121" s="179">
        <v>60498</v>
      </c>
      <c r="E121" s="179">
        <v>25230.38</v>
      </c>
      <c r="F121" s="36"/>
    </row>
    <row r="122" spans="1:6" ht="11.25" customHeight="1">
      <c r="A122" s="42"/>
      <c r="B122" s="22"/>
      <c r="C122" s="147" t="s">
        <v>42</v>
      </c>
      <c r="D122" s="34">
        <v>17562</v>
      </c>
      <c r="E122" s="34">
        <v>17562</v>
      </c>
      <c r="F122" s="52"/>
    </row>
    <row r="123" spans="1:6" ht="12.75" customHeight="1">
      <c r="A123" s="42"/>
      <c r="B123" s="19">
        <v>75414</v>
      </c>
      <c r="C123" s="41" t="s">
        <v>96</v>
      </c>
      <c r="D123" s="30">
        <f>SUM(D124:D124)</f>
        <v>1500</v>
      </c>
      <c r="E123" s="30">
        <f>SUM(E124:E124)</f>
        <v>0</v>
      </c>
      <c r="F123" s="17">
        <f>E123/D123*100</f>
        <v>0</v>
      </c>
    </row>
    <row r="124" spans="1:6" ht="10.5" customHeight="1">
      <c r="A124" s="47"/>
      <c r="B124" s="22"/>
      <c r="C124" s="32" t="s">
        <v>15</v>
      </c>
      <c r="D124" s="24">
        <f>SUM(D126)</f>
        <v>1500</v>
      </c>
      <c r="E124" s="24">
        <f>SUM(E126)</f>
        <v>0</v>
      </c>
      <c r="F124" s="51"/>
    </row>
    <row r="125" spans="1:6" ht="12.75" customHeight="1">
      <c r="A125" s="47"/>
      <c r="B125" s="22"/>
      <c r="C125" s="33" t="s">
        <v>16</v>
      </c>
      <c r="D125" s="34">
        <f>SUM(D126)</f>
        <v>1500</v>
      </c>
      <c r="E125" s="34">
        <f>SUM(E126)</f>
        <v>0</v>
      </c>
      <c r="F125" s="72"/>
    </row>
    <row r="126" spans="1:6" ht="12.75" customHeight="1">
      <c r="A126" s="42"/>
      <c r="B126" s="22"/>
      <c r="C126" s="35" t="s">
        <v>17</v>
      </c>
      <c r="D126" s="27">
        <v>1500</v>
      </c>
      <c r="E126" s="27">
        <v>0</v>
      </c>
      <c r="F126" s="36"/>
    </row>
    <row r="127" spans="1:6" ht="12.75" customHeight="1">
      <c r="A127" s="42"/>
      <c r="B127" s="19">
        <v>75421</v>
      </c>
      <c r="C127" s="41" t="s">
        <v>43</v>
      </c>
      <c r="D127" s="30">
        <f>SUM(D128:D128)</f>
        <v>19000</v>
      </c>
      <c r="E127" s="30">
        <f>SUM(E128:E128)</f>
        <v>0</v>
      </c>
      <c r="F127" s="17">
        <f>E127/D127*100</f>
        <v>0</v>
      </c>
    </row>
    <row r="128" spans="1:6" ht="11.25" customHeight="1">
      <c r="A128" s="47"/>
      <c r="B128" s="22"/>
      <c r="C128" s="32" t="s">
        <v>15</v>
      </c>
      <c r="D128" s="24">
        <f>SUM(D130)</f>
        <v>19000</v>
      </c>
      <c r="E128" s="24">
        <f>SUM(E130)</f>
        <v>0</v>
      </c>
      <c r="F128" s="51"/>
    </row>
    <row r="129" spans="1:6" ht="12.75" customHeight="1">
      <c r="A129" s="47"/>
      <c r="B129" s="22"/>
      <c r="C129" s="33" t="s">
        <v>16</v>
      </c>
      <c r="D129" s="34">
        <f>SUM(D130)</f>
        <v>19000</v>
      </c>
      <c r="E129" s="34">
        <f>SUM(E130)</f>
        <v>0</v>
      </c>
      <c r="F129" s="72"/>
    </row>
    <row r="130" spans="1:6" ht="12.75" customHeight="1">
      <c r="A130" s="42"/>
      <c r="B130" s="22"/>
      <c r="C130" s="35" t="s">
        <v>17</v>
      </c>
      <c r="D130" s="27">
        <v>19000</v>
      </c>
      <c r="E130" s="27">
        <v>0</v>
      </c>
      <c r="F130" s="36"/>
    </row>
    <row r="131" spans="1:6" ht="12.75" customHeight="1">
      <c r="A131" s="42"/>
      <c r="B131" s="19">
        <v>75495</v>
      </c>
      <c r="C131" s="61" t="s">
        <v>21</v>
      </c>
      <c r="D131" s="62">
        <f>SUM(D132)</f>
        <v>4000</v>
      </c>
      <c r="E131" s="62">
        <f>SUM(E132)</f>
        <v>2452.6999999999998</v>
      </c>
      <c r="F131" s="17">
        <f>E131/D131*100</f>
        <v>61.317499999999988</v>
      </c>
    </row>
    <row r="132" spans="1:6" ht="12.75" customHeight="1">
      <c r="A132" s="42"/>
      <c r="B132" s="22"/>
      <c r="C132" s="32" t="s">
        <v>15</v>
      </c>
      <c r="D132" s="24">
        <f t="shared" ref="D132:E133" si="1">SUM(D133)</f>
        <v>4000</v>
      </c>
      <c r="E132" s="24">
        <f t="shared" si="1"/>
        <v>2452.6999999999998</v>
      </c>
      <c r="F132" s="28">
        <f>E132/D132*100</f>
        <v>61.317499999999988</v>
      </c>
    </row>
    <row r="133" spans="1:6" ht="11.25" customHeight="1">
      <c r="A133" s="42"/>
      <c r="B133" s="22"/>
      <c r="C133" s="33" t="s">
        <v>16</v>
      </c>
      <c r="D133" s="34">
        <f t="shared" si="1"/>
        <v>4000</v>
      </c>
      <c r="E133" s="34">
        <f t="shared" si="1"/>
        <v>2452.6999999999998</v>
      </c>
      <c r="F133" s="51"/>
    </row>
    <row r="134" spans="1:6" ht="12.75" customHeight="1">
      <c r="A134" s="217"/>
      <c r="B134" s="218"/>
      <c r="C134" s="219" t="s">
        <v>17</v>
      </c>
      <c r="D134" s="159">
        <v>4000</v>
      </c>
      <c r="E134" s="159">
        <v>2452.6999999999998</v>
      </c>
      <c r="F134" s="220"/>
    </row>
    <row r="135" spans="1:6" ht="12.75" customHeight="1">
      <c r="A135" s="13">
        <v>757</v>
      </c>
      <c r="B135" s="15"/>
      <c r="C135" s="15" t="s">
        <v>44</v>
      </c>
      <c r="D135" s="16">
        <f>SUM(D136)</f>
        <v>73000</v>
      </c>
      <c r="E135" s="16">
        <f>SUM(E136)</f>
        <v>23602.17</v>
      </c>
      <c r="F135" s="28">
        <f>E135/D135*100</f>
        <v>32.331739726027401</v>
      </c>
    </row>
    <row r="136" spans="1:6" ht="12.75" customHeight="1">
      <c r="A136" s="40"/>
      <c r="B136" s="31">
        <v>75702</v>
      </c>
      <c r="C136" s="146" t="s">
        <v>109</v>
      </c>
      <c r="D136" s="70">
        <f>SUM(D138)</f>
        <v>73000</v>
      </c>
      <c r="E136" s="70">
        <f>SUM(E138)</f>
        <v>23602.17</v>
      </c>
      <c r="F136" s="28">
        <f>E136/D136*100</f>
        <v>32.331739726027401</v>
      </c>
    </row>
    <row r="137" spans="1:6" ht="12.75" customHeight="1">
      <c r="A137" s="40"/>
      <c r="B137" s="31"/>
      <c r="C137" s="32" t="s">
        <v>15</v>
      </c>
      <c r="D137" s="24">
        <f>SUM(D138)</f>
        <v>73000</v>
      </c>
      <c r="E137" s="24">
        <f>SUM(E138)</f>
        <v>23602.17</v>
      </c>
      <c r="F137" s="28">
        <f>E137/D137*100</f>
        <v>32.331739726027401</v>
      </c>
    </row>
    <row r="138" spans="1:6" ht="12.75" customHeight="1">
      <c r="A138" s="82"/>
      <c r="B138" s="83"/>
      <c r="C138" s="33" t="s">
        <v>45</v>
      </c>
      <c r="D138" s="34">
        <v>73000</v>
      </c>
      <c r="E138" s="34">
        <v>23602.17</v>
      </c>
      <c r="F138" s="84"/>
    </row>
    <row r="139" spans="1:6" ht="16.5" customHeight="1">
      <c r="A139" s="13">
        <v>758</v>
      </c>
      <c r="B139" s="15"/>
      <c r="C139" s="15" t="s">
        <v>46</v>
      </c>
      <c r="D139" s="16">
        <f>SUM(D140)</f>
        <v>10000</v>
      </c>
      <c r="E139" s="16">
        <f>SUM(E140)</f>
        <v>0</v>
      </c>
      <c r="F139" s="28">
        <f>E139/D139*100</f>
        <v>0</v>
      </c>
    </row>
    <row r="140" spans="1:6" ht="12.75" customHeight="1">
      <c r="A140" s="40"/>
      <c r="B140" s="31">
        <v>75818</v>
      </c>
      <c r="C140" s="81" t="s">
        <v>47</v>
      </c>
      <c r="D140" s="70">
        <f>SUM(D142)</f>
        <v>10000</v>
      </c>
      <c r="E140" s="70">
        <f>SUM(E142)</f>
        <v>0</v>
      </c>
      <c r="F140" s="28">
        <f>E140/D140*100</f>
        <v>0</v>
      </c>
    </row>
    <row r="141" spans="1:6" ht="12.75" customHeight="1">
      <c r="A141" s="40"/>
      <c r="B141" s="31"/>
      <c r="C141" s="32" t="s">
        <v>15</v>
      </c>
      <c r="D141" s="24">
        <f>SUM(D142)</f>
        <v>10000</v>
      </c>
      <c r="E141" s="24">
        <f>SUM(E142)</f>
        <v>0</v>
      </c>
      <c r="F141" s="51"/>
    </row>
    <row r="142" spans="1:6" ht="13.5" customHeight="1">
      <c r="A142" s="40"/>
      <c r="B142" s="31"/>
      <c r="C142" s="37" t="s">
        <v>48</v>
      </c>
      <c r="D142" s="34">
        <v>10000</v>
      </c>
      <c r="E142" s="34">
        <v>0</v>
      </c>
      <c r="F142" s="36"/>
    </row>
    <row r="143" spans="1:6" ht="12.75" customHeight="1">
      <c r="A143" s="13">
        <v>801</v>
      </c>
      <c r="B143" s="14"/>
      <c r="C143" s="15" t="s">
        <v>49</v>
      </c>
      <c r="D143" s="16">
        <f>SUM(D144+D153+D159+D162+D165+D171+D179+D185+D189+D195+D199)</f>
        <v>3134472</v>
      </c>
      <c r="E143" s="16">
        <f>SUM(E144+E153+E159+E162+E165+E171+E179+E185+E189+E195+E199)</f>
        <v>1556843.7600000002</v>
      </c>
      <c r="F143" s="17">
        <f>E143/D143*100</f>
        <v>49.668453251456711</v>
      </c>
    </row>
    <row r="144" spans="1:6" ht="12.75" customHeight="1">
      <c r="A144" s="40"/>
      <c r="B144" s="19">
        <v>80101</v>
      </c>
      <c r="C144" s="41" t="s">
        <v>50</v>
      </c>
      <c r="D144" s="30">
        <f>SUM(D145+D147)</f>
        <v>1552397</v>
      </c>
      <c r="E144" s="30">
        <f>SUM(E145+E147)</f>
        <v>735694.15000000014</v>
      </c>
      <c r="F144" s="17">
        <f>E144/D144*100</f>
        <v>47.390851051631778</v>
      </c>
    </row>
    <row r="145" spans="1:6" ht="12.75" customHeight="1">
      <c r="A145" s="40"/>
      <c r="B145" s="19"/>
      <c r="C145" s="23" t="s">
        <v>11</v>
      </c>
      <c r="D145" s="24">
        <f>SUM(D146)</f>
        <v>217000</v>
      </c>
      <c r="E145" s="24">
        <f>SUM(E146)</f>
        <v>26.3</v>
      </c>
      <c r="F145" s="49">
        <f>E145/D145*100</f>
        <v>1.2119815668202765E-2</v>
      </c>
    </row>
    <row r="146" spans="1:6" ht="11.25" customHeight="1">
      <c r="A146" s="40"/>
      <c r="B146" s="19"/>
      <c r="C146" s="26" t="s">
        <v>12</v>
      </c>
      <c r="D146" s="27">
        <v>217000</v>
      </c>
      <c r="E146" s="27">
        <v>26.3</v>
      </c>
      <c r="F146" s="28"/>
    </row>
    <row r="147" spans="1:6" ht="12.75" customHeight="1">
      <c r="A147" s="40"/>
      <c r="B147" s="31"/>
      <c r="C147" s="32" t="s">
        <v>15</v>
      </c>
      <c r="D147" s="24">
        <f>SUM(D148+D149+D152)</f>
        <v>1335397</v>
      </c>
      <c r="E147" s="24">
        <f>SUM(E148+E149+E152)</f>
        <v>735667.85000000009</v>
      </c>
      <c r="F147" s="28">
        <f>E147/D147*100</f>
        <v>55.08982347571547</v>
      </c>
    </row>
    <row r="148" spans="1:6" ht="12.75" customHeight="1">
      <c r="A148" s="42"/>
      <c r="B148" s="22"/>
      <c r="C148" s="33" t="s">
        <v>25</v>
      </c>
      <c r="D148" s="34">
        <v>48260</v>
      </c>
      <c r="E148" s="34">
        <v>25733.42</v>
      </c>
      <c r="F148" s="52"/>
    </row>
    <row r="149" spans="1:6" ht="12.75" customHeight="1">
      <c r="A149" s="42"/>
      <c r="B149" s="22"/>
      <c r="C149" s="33" t="s">
        <v>16</v>
      </c>
      <c r="D149" s="34">
        <f>SUM(D150:D151)</f>
        <v>1102985</v>
      </c>
      <c r="E149" s="34">
        <f>SUM(E150:E151)</f>
        <v>617858.51</v>
      </c>
      <c r="F149" s="52"/>
    </row>
    <row r="150" spans="1:6" ht="12.75" customHeight="1">
      <c r="A150" s="42"/>
      <c r="B150" s="22"/>
      <c r="C150" s="37" t="s">
        <v>20</v>
      </c>
      <c r="D150" s="27">
        <v>928784</v>
      </c>
      <c r="E150" s="27">
        <v>530181.39</v>
      </c>
      <c r="F150" s="36"/>
    </row>
    <row r="151" spans="1:6" ht="12.75" customHeight="1">
      <c r="A151" s="42"/>
      <c r="B151" s="22"/>
      <c r="C151" s="35" t="s">
        <v>17</v>
      </c>
      <c r="D151" s="27">
        <v>174201</v>
      </c>
      <c r="E151" s="27">
        <v>87677.119999999995</v>
      </c>
      <c r="F151" s="36"/>
    </row>
    <row r="152" spans="1:6" ht="12.75" customHeight="1">
      <c r="A152" s="42"/>
      <c r="B152" s="22"/>
      <c r="C152" s="71" t="s">
        <v>42</v>
      </c>
      <c r="D152" s="34">
        <v>184152</v>
      </c>
      <c r="E152" s="34">
        <v>92075.92</v>
      </c>
      <c r="F152" s="52"/>
    </row>
    <row r="153" spans="1:6" ht="12.75" customHeight="1">
      <c r="A153" s="40"/>
      <c r="B153" s="19">
        <v>80103</v>
      </c>
      <c r="C153" s="41" t="s">
        <v>51</v>
      </c>
      <c r="D153" s="30">
        <f>SUM(D154)</f>
        <v>115039</v>
      </c>
      <c r="E153" s="30">
        <f>SUM(E154)</f>
        <v>71305.59</v>
      </c>
      <c r="F153" s="17">
        <f>E153/D153*100</f>
        <v>61.983840262867375</v>
      </c>
    </row>
    <row r="154" spans="1:6" ht="12.75" customHeight="1">
      <c r="A154" s="42"/>
      <c r="B154" s="22"/>
      <c r="C154" s="32" t="s">
        <v>15</v>
      </c>
      <c r="D154" s="24">
        <f>SUM(D155+D156)</f>
        <v>115039</v>
      </c>
      <c r="E154" s="24">
        <f>SUM(E155+E156)</f>
        <v>71305.59</v>
      </c>
      <c r="F154" s="28">
        <f>E154/D154*100</f>
        <v>61.983840262867375</v>
      </c>
    </row>
    <row r="155" spans="1:6" ht="12.75" customHeight="1">
      <c r="A155" s="42"/>
      <c r="B155" s="22"/>
      <c r="C155" s="33" t="s">
        <v>25</v>
      </c>
      <c r="D155" s="34">
        <v>6158</v>
      </c>
      <c r="E155" s="34">
        <v>3085.4</v>
      </c>
      <c r="F155" s="52"/>
    </row>
    <row r="156" spans="1:6" ht="12.75" customHeight="1">
      <c r="A156" s="42"/>
      <c r="B156" s="22"/>
      <c r="C156" s="33" t="s">
        <v>16</v>
      </c>
      <c r="D156" s="34">
        <f>SUM(D157:D158)</f>
        <v>108881</v>
      </c>
      <c r="E156" s="34">
        <f>SUM(E157:E158)</f>
        <v>68220.19</v>
      </c>
      <c r="F156" s="52"/>
    </row>
    <row r="157" spans="1:6" ht="12.75" customHeight="1">
      <c r="A157" s="42"/>
      <c r="B157" s="22"/>
      <c r="C157" s="37" t="s">
        <v>20</v>
      </c>
      <c r="D157" s="27">
        <v>101421</v>
      </c>
      <c r="E157" s="27">
        <v>63096.19</v>
      </c>
      <c r="F157" s="36"/>
    </row>
    <row r="158" spans="1:6" ht="12.75" customHeight="1">
      <c r="A158" s="42"/>
      <c r="B158" s="22"/>
      <c r="C158" s="35" t="s">
        <v>17</v>
      </c>
      <c r="D158" s="27">
        <v>7460</v>
      </c>
      <c r="E158" s="27">
        <v>5124</v>
      </c>
      <c r="F158" s="36"/>
    </row>
    <row r="159" spans="1:6" ht="12.75" customHeight="1">
      <c r="A159" s="40"/>
      <c r="B159" s="19">
        <v>80104</v>
      </c>
      <c r="C159" s="41" t="s">
        <v>52</v>
      </c>
      <c r="D159" s="30">
        <f>SUM(D160)</f>
        <v>20000</v>
      </c>
      <c r="E159" s="30">
        <f>SUM(E160)</f>
        <v>18762.63</v>
      </c>
      <c r="F159" s="17">
        <f>E159/D159*100</f>
        <v>93.813150000000007</v>
      </c>
    </row>
    <row r="160" spans="1:6" ht="12.75" customHeight="1">
      <c r="A160" s="42"/>
      <c r="B160" s="22"/>
      <c r="C160" s="32" t="s">
        <v>15</v>
      </c>
      <c r="D160" s="24">
        <f>SUM(D161)</f>
        <v>20000</v>
      </c>
      <c r="E160" s="24">
        <f>SUM(E161)</f>
        <v>18762.63</v>
      </c>
      <c r="F160" s="28">
        <f>E160/D160*100</f>
        <v>93.813150000000007</v>
      </c>
    </row>
    <row r="161" spans="1:6" ht="12.75" customHeight="1">
      <c r="A161" s="42"/>
      <c r="B161" s="22"/>
      <c r="C161" s="71" t="s">
        <v>42</v>
      </c>
      <c r="D161" s="27">
        <v>20000</v>
      </c>
      <c r="E161" s="27">
        <v>18762.63</v>
      </c>
      <c r="F161" s="36"/>
    </row>
    <row r="162" spans="1:6" ht="12.75" customHeight="1">
      <c r="A162" s="85"/>
      <c r="B162" s="86">
        <v>80106</v>
      </c>
      <c r="C162" s="41" t="s">
        <v>89</v>
      </c>
      <c r="D162" s="30">
        <f>SUM(D163)</f>
        <v>113000</v>
      </c>
      <c r="E162" s="30">
        <f>SUM(E163)</f>
        <v>61456.89</v>
      </c>
      <c r="F162" s="17">
        <f>E162/D162*100</f>
        <v>54.386628318584073</v>
      </c>
    </row>
    <row r="163" spans="1:6" ht="12.75" customHeight="1">
      <c r="A163" s="87"/>
      <c r="B163" s="88"/>
      <c r="C163" s="32" t="s">
        <v>15</v>
      </c>
      <c r="D163" s="24">
        <f>SUM(D164)</f>
        <v>113000</v>
      </c>
      <c r="E163" s="24">
        <f>SUM(E164)</f>
        <v>61456.89</v>
      </c>
      <c r="F163" s="28">
        <f>E163/D163*100</f>
        <v>54.386628318584073</v>
      </c>
    </row>
    <row r="164" spans="1:6" ht="12.75" customHeight="1">
      <c r="A164" s="87"/>
      <c r="B164" s="88"/>
      <c r="C164" s="71" t="s">
        <v>42</v>
      </c>
      <c r="D164" s="27">
        <v>113000</v>
      </c>
      <c r="E164" s="27">
        <v>61456.89</v>
      </c>
      <c r="F164" s="36"/>
    </row>
    <row r="165" spans="1:6" ht="14.25" customHeight="1">
      <c r="A165" s="148"/>
      <c r="B165" s="19">
        <v>80110</v>
      </c>
      <c r="C165" s="41" t="s">
        <v>53</v>
      </c>
      <c r="D165" s="30">
        <f>SUM(D166)</f>
        <v>763998</v>
      </c>
      <c r="E165" s="30">
        <f>SUM(E166)</f>
        <v>391701.21</v>
      </c>
      <c r="F165" s="17">
        <f>E165/D165*100</f>
        <v>51.269926099282984</v>
      </c>
    </row>
    <row r="166" spans="1:6" ht="12.75" customHeight="1">
      <c r="A166" s="42"/>
      <c r="B166" s="22"/>
      <c r="C166" s="32" t="s">
        <v>15</v>
      </c>
      <c r="D166" s="24">
        <f>SUM(D167:D168)</f>
        <v>763998</v>
      </c>
      <c r="E166" s="24">
        <f>SUM(E167:E168)</f>
        <v>391701.21</v>
      </c>
      <c r="F166" s="28">
        <f>E166/D166*100</f>
        <v>51.269926099282984</v>
      </c>
    </row>
    <row r="167" spans="1:6" ht="12.75" customHeight="1">
      <c r="A167" s="42"/>
      <c r="B167" s="22"/>
      <c r="C167" s="33" t="s">
        <v>25</v>
      </c>
      <c r="D167" s="27">
        <v>29472</v>
      </c>
      <c r="E167" s="27">
        <v>14122.18</v>
      </c>
      <c r="F167" s="36"/>
    </row>
    <row r="168" spans="1:6" ht="12.75" customHeight="1">
      <c r="A168" s="42"/>
      <c r="B168" s="22"/>
      <c r="C168" s="33" t="s">
        <v>16</v>
      </c>
      <c r="D168" s="27">
        <f>SUM(D169:D170)</f>
        <v>734526</v>
      </c>
      <c r="E168" s="27">
        <f>SUM(E169:E170)</f>
        <v>377579.03</v>
      </c>
      <c r="F168" s="36"/>
    </row>
    <row r="169" spans="1:6" ht="12.75" customHeight="1">
      <c r="A169" s="42"/>
      <c r="B169" s="22"/>
      <c r="C169" s="37" t="s">
        <v>20</v>
      </c>
      <c r="D169" s="27">
        <v>592742</v>
      </c>
      <c r="E169" s="27">
        <v>328409.46000000002</v>
      </c>
      <c r="F169" s="36"/>
    </row>
    <row r="170" spans="1:6" ht="12.75" customHeight="1">
      <c r="A170" s="42"/>
      <c r="B170" s="22"/>
      <c r="C170" s="158" t="s">
        <v>17</v>
      </c>
      <c r="D170" s="159">
        <v>141784</v>
      </c>
      <c r="E170" s="159">
        <v>49169.57</v>
      </c>
      <c r="F170" s="36"/>
    </row>
    <row r="171" spans="1:6" ht="12.75" customHeight="1">
      <c r="A171" s="40"/>
      <c r="B171" s="19">
        <v>80113</v>
      </c>
      <c r="C171" s="180" t="s">
        <v>54</v>
      </c>
      <c r="D171" s="181">
        <f>SUM(D172)</f>
        <v>193920</v>
      </c>
      <c r="E171" s="181">
        <f>SUM(E172)</f>
        <v>108134.48</v>
      </c>
      <c r="F171" s="17">
        <f>E171/D171*100</f>
        <v>55.762417491749176</v>
      </c>
    </row>
    <row r="172" spans="1:6" ht="12.75" customHeight="1">
      <c r="A172" s="42"/>
      <c r="B172" s="22"/>
      <c r="C172" s="67" t="s">
        <v>15</v>
      </c>
      <c r="D172" s="68">
        <f>SUM(D173)</f>
        <v>193920</v>
      </c>
      <c r="E172" s="68">
        <f>SUM(E173)</f>
        <v>108134.48</v>
      </c>
      <c r="F172" s="28">
        <f>E172/D172*100</f>
        <v>55.762417491749176</v>
      </c>
    </row>
    <row r="173" spans="1:6" ht="12.75" customHeight="1">
      <c r="A173" s="42"/>
      <c r="B173" s="22"/>
      <c r="C173" s="33" t="s">
        <v>16</v>
      </c>
      <c r="D173" s="27">
        <f>SUM(D174:D175)</f>
        <v>193920</v>
      </c>
      <c r="E173" s="27">
        <f>SUM(E174:E175)</f>
        <v>108134.48</v>
      </c>
      <c r="F173" s="36"/>
    </row>
    <row r="174" spans="1:6" ht="12" customHeight="1">
      <c r="A174" s="42"/>
      <c r="B174" s="22"/>
      <c r="C174" s="37" t="s">
        <v>20</v>
      </c>
      <c r="D174" s="27">
        <v>55920</v>
      </c>
      <c r="E174" s="27">
        <v>25156.26</v>
      </c>
      <c r="F174" s="36"/>
    </row>
    <row r="175" spans="1:6" ht="12.75" customHeight="1">
      <c r="A175" s="42"/>
      <c r="B175" s="22"/>
      <c r="C175" s="53" t="s">
        <v>17</v>
      </c>
      <c r="D175" s="54">
        <v>138000</v>
      </c>
      <c r="E175" s="54">
        <v>82978.22</v>
      </c>
      <c r="F175" s="36"/>
    </row>
    <row r="176" spans="1:6" ht="12.75" customHeight="1">
      <c r="A176" s="55"/>
      <c r="B176" s="55"/>
      <c r="C176" s="56"/>
      <c r="D176" s="57"/>
      <c r="E176" s="57"/>
      <c r="F176" s="56"/>
    </row>
    <row r="177" spans="1:6" ht="12.75" customHeight="1">
      <c r="A177" s="88"/>
      <c r="B177" s="88"/>
      <c r="C177" s="118"/>
      <c r="D177" s="119"/>
      <c r="E177" s="119"/>
      <c r="F177" s="118"/>
    </row>
    <row r="178" spans="1:6" ht="8.25" customHeight="1">
      <c r="A178" s="58"/>
      <c r="B178" s="58"/>
      <c r="C178" s="59"/>
      <c r="D178" s="60"/>
      <c r="E178" s="60"/>
      <c r="F178" s="59"/>
    </row>
    <row r="179" spans="1:6" ht="12.75" customHeight="1">
      <c r="A179" s="40"/>
      <c r="B179" s="19">
        <v>80114</v>
      </c>
      <c r="C179" s="29" t="s">
        <v>55</v>
      </c>
      <c r="D179" s="30">
        <f>SUM(D180)</f>
        <v>175955</v>
      </c>
      <c r="E179" s="30">
        <f>SUM(E180)</f>
        <v>85197.61</v>
      </c>
      <c r="F179" s="17">
        <f>E179/D179*100</f>
        <v>48.420113097098685</v>
      </c>
    </row>
    <row r="180" spans="1:6" ht="12.75" customHeight="1">
      <c r="A180" s="42"/>
      <c r="B180" s="22"/>
      <c r="C180" s="32" t="s">
        <v>15</v>
      </c>
      <c r="D180" s="24">
        <f>SUM(D181:D182)</f>
        <v>175955</v>
      </c>
      <c r="E180" s="24">
        <f>SUM(E181:E182)</f>
        <v>85197.61</v>
      </c>
      <c r="F180" s="28">
        <f>E180/D180*100</f>
        <v>48.420113097098685</v>
      </c>
    </row>
    <row r="181" spans="1:6" ht="12.75" customHeight="1">
      <c r="A181" s="42"/>
      <c r="B181" s="22"/>
      <c r="C181" s="33" t="s">
        <v>25</v>
      </c>
      <c r="D181" s="34">
        <v>300</v>
      </c>
      <c r="E181" s="34">
        <v>200</v>
      </c>
      <c r="F181" s="52"/>
    </row>
    <row r="182" spans="1:6" ht="12.75" customHeight="1">
      <c r="A182" s="42"/>
      <c r="B182" s="22"/>
      <c r="C182" s="64" t="s">
        <v>16</v>
      </c>
      <c r="D182" s="69">
        <f>SUM(D183:D184)</f>
        <v>175655</v>
      </c>
      <c r="E182" s="69">
        <f>SUM(E183:E184)</f>
        <v>84997.61</v>
      </c>
      <c r="F182" s="52"/>
    </row>
    <row r="183" spans="1:6" ht="12.75" customHeight="1">
      <c r="A183" s="42"/>
      <c r="B183" s="22"/>
      <c r="C183" s="176" t="s">
        <v>20</v>
      </c>
      <c r="D183" s="162">
        <v>154255</v>
      </c>
      <c r="E183" s="162">
        <v>76001.56</v>
      </c>
      <c r="F183" s="36"/>
    </row>
    <row r="184" spans="1:6" ht="12.75" customHeight="1">
      <c r="A184" s="42"/>
      <c r="B184" s="22"/>
      <c r="C184" s="182" t="s">
        <v>17</v>
      </c>
      <c r="D184" s="162">
        <v>21400</v>
      </c>
      <c r="E184" s="162">
        <v>8996.0499999999993</v>
      </c>
      <c r="F184" s="36"/>
    </row>
    <row r="185" spans="1:6" ht="15.75" customHeight="1">
      <c r="A185" s="40"/>
      <c r="B185" s="19">
        <v>80146</v>
      </c>
      <c r="C185" s="29" t="s">
        <v>56</v>
      </c>
      <c r="D185" s="48">
        <f>SUM(D186)</f>
        <v>11440</v>
      </c>
      <c r="E185" s="48">
        <f>SUM(E186)</f>
        <v>4398</v>
      </c>
      <c r="F185" s="17">
        <f>E185/D185*100</f>
        <v>38.444055944055947</v>
      </c>
    </row>
    <row r="186" spans="1:6" ht="12.75" customHeight="1">
      <c r="A186" s="42"/>
      <c r="B186" s="22"/>
      <c r="C186" s="32" t="s">
        <v>15</v>
      </c>
      <c r="D186" s="24">
        <f>SUM(D188)</f>
        <v>11440</v>
      </c>
      <c r="E186" s="24">
        <f>SUM(E188)</f>
        <v>4398</v>
      </c>
      <c r="F186" s="28">
        <f>E186/D186*100</f>
        <v>38.444055944055947</v>
      </c>
    </row>
    <row r="187" spans="1:6" ht="12.75" customHeight="1">
      <c r="A187" s="42"/>
      <c r="B187" s="22"/>
      <c r="C187" s="33" t="s">
        <v>16</v>
      </c>
      <c r="D187" s="27">
        <f>SUM(D188)</f>
        <v>11440</v>
      </c>
      <c r="E187" s="27">
        <f>SUM(E188)</f>
        <v>4398</v>
      </c>
      <c r="F187" s="36"/>
    </row>
    <row r="188" spans="1:6" ht="12.75" customHeight="1">
      <c r="A188" s="42"/>
      <c r="B188" s="22"/>
      <c r="C188" s="35" t="s">
        <v>17</v>
      </c>
      <c r="D188" s="27">
        <v>11440</v>
      </c>
      <c r="E188" s="27">
        <v>4398</v>
      </c>
      <c r="F188" s="36"/>
    </row>
    <row r="189" spans="1:6" ht="16.5" customHeight="1">
      <c r="A189" s="40"/>
      <c r="B189" s="19">
        <v>80148</v>
      </c>
      <c r="C189" s="29" t="s">
        <v>57</v>
      </c>
      <c r="D189" s="30">
        <f>SUM(D190)</f>
        <v>68865</v>
      </c>
      <c r="E189" s="30">
        <f>SUM(E190)</f>
        <v>33683.130000000005</v>
      </c>
      <c r="F189" s="17">
        <f>E189/D189*100</f>
        <v>48.91182748856459</v>
      </c>
    </row>
    <row r="190" spans="1:6" ht="12.75" customHeight="1">
      <c r="A190" s="42"/>
      <c r="B190" s="22"/>
      <c r="C190" s="32" t="s">
        <v>15</v>
      </c>
      <c r="D190" s="24">
        <f>SUM(D191:D192)</f>
        <v>68865</v>
      </c>
      <c r="E190" s="24">
        <f>SUM(E191:E192)</f>
        <v>33683.130000000005</v>
      </c>
      <c r="F190" s="28">
        <f>E190/D190*100</f>
        <v>48.91182748856459</v>
      </c>
    </row>
    <row r="191" spans="1:6" ht="12.75" customHeight="1">
      <c r="A191" s="42"/>
      <c r="B191" s="22"/>
      <c r="C191" s="33" t="s">
        <v>25</v>
      </c>
      <c r="D191" s="34">
        <v>100</v>
      </c>
      <c r="E191" s="34">
        <v>0</v>
      </c>
      <c r="F191" s="52"/>
    </row>
    <row r="192" spans="1:6" ht="12.75" customHeight="1">
      <c r="A192" s="42"/>
      <c r="B192" s="22"/>
      <c r="C192" s="33" t="s">
        <v>16</v>
      </c>
      <c r="D192" s="34">
        <f>SUM(D193:D194)</f>
        <v>68765</v>
      </c>
      <c r="E192" s="34">
        <f>SUM(E193:E194)</f>
        <v>33683.130000000005</v>
      </c>
      <c r="F192" s="52"/>
    </row>
    <row r="193" spans="1:6" ht="12.75" customHeight="1">
      <c r="A193" s="42"/>
      <c r="B193" s="22"/>
      <c r="C193" s="37" t="s">
        <v>20</v>
      </c>
      <c r="D193" s="27">
        <v>46171</v>
      </c>
      <c r="E193" s="27">
        <v>23660.86</v>
      </c>
      <c r="F193" s="36"/>
    </row>
    <row r="194" spans="1:6" ht="12.75" customHeight="1">
      <c r="A194" s="42"/>
      <c r="B194" s="22"/>
      <c r="C194" s="158" t="s">
        <v>17</v>
      </c>
      <c r="D194" s="159">
        <v>22594</v>
      </c>
      <c r="E194" s="159">
        <v>10022.27</v>
      </c>
      <c r="F194" s="36"/>
    </row>
    <row r="195" spans="1:6" ht="57.75" customHeight="1">
      <c r="A195" s="42"/>
      <c r="B195" s="19">
        <v>80150</v>
      </c>
      <c r="C195" s="157" t="s">
        <v>115</v>
      </c>
      <c r="D195" s="48">
        <f>SUM(D196)</f>
        <v>81058</v>
      </c>
      <c r="E195" s="48">
        <f>SUM(E196)</f>
        <v>22092.65</v>
      </c>
      <c r="F195" s="17">
        <f>E195/D195*100</f>
        <v>27.255360359248936</v>
      </c>
    </row>
    <row r="196" spans="1:6" ht="12.75" customHeight="1">
      <c r="A196" s="42"/>
      <c r="B196" s="22"/>
      <c r="C196" s="32" t="s">
        <v>15</v>
      </c>
      <c r="D196" s="24">
        <f>SUM(D198)</f>
        <v>81058</v>
      </c>
      <c r="E196" s="24">
        <f>SUM(E198)</f>
        <v>22092.65</v>
      </c>
      <c r="F196" s="28">
        <f>E196/D196*100</f>
        <v>27.255360359248936</v>
      </c>
    </row>
    <row r="197" spans="1:6" ht="12.75" customHeight="1">
      <c r="A197" s="42"/>
      <c r="B197" s="22"/>
      <c r="C197" s="64" t="s">
        <v>16</v>
      </c>
      <c r="D197" s="27">
        <f>SUM(D198)</f>
        <v>81058</v>
      </c>
      <c r="E197" s="27">
        <f>SUM(E198)</f>
        <v>22092.65</v>
      </c>
      <c r="F197" s="36"/>
    </row>
    <row r="198" spans="1:6" ht="12.75" customHeight="1">
      <c r="A198" s="42"/>
      <c r="B198" s="22"/>
      <c r="C198" s="176" t="s">
        <v>20</v>
      </c>
      <c r="D198" s="185">
        <v>81058</v>
      </c>
      <c r="E198" s="27">
        <v>22092.65</v>
      </c>
      <c r="F198" s="36"/>
    </row>
    <row r="199" spans="1:6" ht="12.75" customHeight="1">
      <c r="A199" s="40"/>
      <c r="B199" s="19">
        <v>80195</v>
      </c>
      <c r="C199" s="29" t="s">
        <v>21</v>
      </c>
      <c r="D199" s="30">
        <f>SUM(D200)</f>
        <v>38800</v>
      </c>
      <c r="E199" s="30">
        <f>SUM(E200)</f>
        <v>24417.42</v>
      </c>
      <c r="F199" s="17">
        <f>E199/D199*100</f>
        <v>62.931494845360824</v>
      </c>
    </row>
    <row r="200" spans="1:6" ht="12.75" customHeight="1">
      <c r="A200" s="42"/>
      <c r="B200" s="22"/>
      <c r="C200" s="32" t="s">
        <v>15</v>
      </c>
      <c r="D200" s="24">
        <f>SUM(D202:D202)</f>
        <v>38800</v>
      </c>
      <c r="E200" s="24">
        <f>SUM(E202:E202)</f>
        <v>24417.42</v>
      </c>
      <c r="F200" s="28">
        <f>E200/D200*100</f>
        <v>62.931494845360824</v>
      </c>
    </row>
    <row r="201" spans="1:6" ht="12.75" customHeight="1">
      <c r="A201" s="42"/>
      <c r="B201" s="22"/>
      <c r="C201" s="33" t="s">
        <v>16</v>
      </c>
      <c r="D201" s="27">
        <f>SUM(D202)</f>
        <v>38800</v>
      </c>
      <c r="E201" s="27">
        <f>SUM(E202)</f>
        <v>24417.42</v>
      </c>
      <c r="F201" s="36"/>
    </row>
    <row r="202" spans="1:6" ht="12.75" customHeight="1">
      <c r="A202" s="42"/>
      <c r="B202" s="22"/>
      <c r="C202" s="35" t="s">
        <v>17</v>
      </c>
      <c r="D202" s="27">
        <v>38800</v>
      </c>
      <c r="E202" s="27">
        <v>24417.42</v>
      </c>
      <c r="F202" s="36"/>
    </row>
    <row r="203" spans="1:6" ht="12" customHeight="1">
      <c r="A203" s="137">
        <v>851</v>
      </c>
      <c r="B203" s="138"/>
      <c r="C203" s="139" t="s">
        <v>58</v>
      </c>
      <c r="D203" s="140">
        <f>SUM(D204+D209)</f>
        <v>50000</v>
      </c>
      <c r="E203" s="140">
        <f>SUM(E204+E209)</f>
        <v>23917.129999999997</v>
      </c>
      <c r="F203" s="141">
        <f>E203/D203*100</f>
        <v>47.834259999999993</v>
      </c>
    </row>
    <row r="204" spans="1:6" ht="12.75" customHeight="1">
      <c r="A204" s="40"/>
      <c r="B204" s="19">
        <v>85153</v>
      </c>
      <c r="C204" s="29" t="s">
        <v>90</v>
      </c>
      <c r="D204" s="92">
        <f>SUM(D205)</f>
        <v>10000</v>
      </c>
      <c r="E204" s="92">
        <f>SUM(E205)</f>
        <v>3764</v>
      </c>
      <c r="F204" s="91">
        <f>E204/D204*100</f>
        <v>37.64</v>
      </c>
    </row>
    <row r="205" spans="1:6" ht="12.75" customHeight="1">
      <c r="A205" s="47"/>
      <c r="B205" s="63"/>
      <c r="C205" s="32" t="s">
        <v>15</v>
      </c>
      <c r="D205" s="24">
        <f>SUM(D206:D206)</f>
        <v>10000</v>
      </c>
      <c r="E205" s="24">
        <f>SUM(E206:E206)</f>
        <v>3764</v>
      </c>
      <c r="F205" s="28">
        <f>E205/D205*100</f>
        <v>37.64</v>
      </c>
    </row>
    <row r="206" spans="1:6" ht="12.75" customHeight="1">
      <c r="A206" s="47"/>
      <c r="B206" s="63"/>
      <c r="C206" s="33" t="s">
        <v>16</v>
      </c>
      <c r="D206" s="34">
        <f>SUM(D207:D208)</f>
        <v>10000</v>
      </c>
      <c r="E206" s="34">
        <f>SUM(E207:E208)</f>
        <v>3764</v>
      </c>
      <c r="F206" s="52"/>
    </row>
    <row r="207" spans="1:6" ht="12.75" customHeight="1">
      <c r="A207" s="47"/>
      <c r="B207" s="63"/>
      <c r="C207" s="37" t="s">
        <v>20</v>
      </c>
      <c r="D207" s="27">
        <v>5100</v>
      </c>
      <c r="E207" s="27">
        <v>764</v>
      </c>
      <c r="F207" s="36"/>
    </row>
    <row r="208" spans="1:6" ht="12.75" customHeight="1">
      <c r="A208" s="93"/>
      <c r="B208" s="94"/>
      <c r="C208" s="35" t="s">
        <v>17</v>
      </c>
      <c r="D208" s="27">
        <v>4900</v>
      </c>
      <c r="E208" s="27">
        <v>3000</v>
      </c>
      <c r="F208" s="36"/>
    </row>
    <row r="209" spans="1:6" ht="12.75" customHeight="1">
      <c r="A209" s="40"/>
      <c r="B209" s="19">
        <v>85154</v>
      </c>
      <c r="C209" s="29" t="s">
        <v>59</v>
      </c>
      <c r="D209" s="92">
        <f>SUM(D210)</f>
        <v>40000</v>
      </c>
      <c r="E209" s="92">
        <f>SUM(E210)</f>
        <v>20153.129999999997</v>
      </c>
      <c r="F209" s="17">
        <f>E209/D209*100</f>
        <v>50.382824999999997</v>
      </c>
    </row>
    <row r="210" spans="1:6" ht="12.75" customHeight="1">
      <c r="A210" s="47"/>
      <c r="B210" s="63"/>
      <c r="C210" s="32" t="s">
        <v>15</v>
      </c>
      <c r="D210" s="24">
        <f>SUM(D211:D211)</f>
        <v>40000</v>
      </c>
      <c r="E210" s="24">
        <f>SUM(E211:E211)</f>
        <v>20153.129999999997</v>
      </c>
      <c r="F210" s="28">
        <f>E210/D210*100</f>
        <v>50.382824999999997</v>
      </c>
    </row>
    <row r="211" spans="1:6" ht="12.75" customHeight="1">
      <c r="A211" s="47"/>
      <c r="B211" s="63"/>
      <c r="C211" s="33" t="s">
        <v>16</v>
      </c>
      <c r="D211" s="34">
        <f>SUM(D212:D213)</f>
        <v>40000</v>
      </c>
      <c r="E211" s="34">
        <f>SUM(E212:E213)</f>
        <v>20153.129999999997</v>
      </c>
      <c r="F211" s="52"/>
    </row>
    <row r="212" spans="1:6" ht="12.75" customHeight="1">
      <c r="A212" s="47"/>
      <c r="B212" s="63"/>
      <c r="C212" s="37" t="s">
        <v>20</v>
      </c>
      <c r="D212" s="27">
        <v>28580</v>
      </c>
      <c r="E212" s="27">
        <v>15422.46</v>
      </c>
      <c r="F212" s="36"/>
    </row>
    <row r="213" spans="1:6" ht="12.75" customHeight="1">
      <c r="A213" s="93"/>
      <c r="B213" s="94"/>
      <c r="C213" s="35" t="s">
        <v>17</v>
      </c>
      <c r="D213" s="27">
        <v>11420</v>
      </c>
      <c r="E213" s="27">
        <v>4730.67</v>
      </c>
      <c r="F213" s="36"/>
    </row>
    <row r="214" spans="1:6" ht="12.75" customHeight="1">
      <c r="A214" s="95">
        <v>852</v>
      </c>
      <c r="B214" s="96"/>
      <c r="C214" s="96" t="s">
        <v>60</v>
      </c>
      <c r="D214" s="97">
        <f>SUM(D215+D218+D223+D233+D241+D244+D247+D250+D256+D262)</f>
        <v>1253546</v>
      </c>
      <c r="E214" s="97">
        <f>SUM(E215+E218+E223+E233+E241+E244+E247+E250+E256+E262)</f>
        <v>656765.4</v>
      </c>
      <c r="F214" s="91">
        <f>E214/D214*100</f>
        <v>52.392604659103057</v>
      </c>
    </row>
    <row r="215" spans="1:6" ht="12.75" customHeight="1">
      <c r="A215" s="98"/>
      <c r="B215" s="19">
        <v>85204</v>
      </c>
      <c r="C215" s="99" t="s">
        <v>97</v>
      </c>
      <c r="D215" s="30">
        <f>SUM(D216)</f>
        <v>3960</v>
      </c>
      <c r="E215" s="30">
        <f>SUM(E216)</f>
        <v>1980</v>
      </c>
      <c r="F215" s="17">
        <f>E215/D215*100</f>
        <v>50</v>
      </c>
    </row>
    <row r="216" spans="1:6" ht="12.75" customHeight="1">
      <c r="A216" s="40"/>
      <c r="B216" s="31"/>
      <c r="C216" s="32" t="s">
        <v>15</v>
      </c>
      <c r="D216" s="24">
        <f>SUM(D217)</f>
        <v>3960</v>
      </c>
      <c r="E216" s="24">
        <f>SUM(E217)</f>
        <v>1980</v>
      </c>
      <c r="F216" s="28">
        <f>E216/D216*100</f>
        <v>50</v>
      </c>
    </row>
    <row r="217" spans="1:6" ht="12.75" customHeight="1">
      <c r="A217" s="40"/>
      <c r="B217" s="31"/>
      <c r="C217" s="33" t="s">
        <v>25</v>
      </c>
      <c r="D217" s="34">
        <v>3960</v>
      </c>
      <c r="E217" s="34">
        <v>1980</v>
      </c>
      <c r="F217" s="52"/>
    </row>
    <row r="218" spans="1:6" ht="26.25" customHeight="1">
      <c r="A218" s="98"/>
      <c r="B218" s="19">
        <v>85205</v>
      </c>
      <c r="C218" s="99" t="s">
        <v>91</v>
      </c>
      <c r="D218" s="30">
        <f>SUM(D219)</f>
        <v>3600</v>
      </c>
      <c r="E218" s="30">
        <f>SUM(E219)</f>
        <v>86.7</v>
      </c>
      <c r="F218" s="17">
        <f>E218/D218*100</f>
        <v>2.4083333333333337</v>
      </c>
    </row>
    <row r="219" spans="1:6" ht="12.75" customHeight="1">
      <c r="A219" s="40"/>
      <c r="B219" s="31"/>
      <c r="C219" s="32" t="s">
        <v>15</v>
      </c>
      <c r="D219" s="24">
        <f>SUM(D220:D220)</f>
        <v>3600</v>
      </c>
      <c r="E219" s="24">
        <f>SUM(E220:E220)</f>
        <v>86.7</v>
      </c>
      <c r="F219" s="28">
        <f>E219/D219*100</f>
        <v>2.4083333333333337</v>
      </c>
    </row>
    <row r="220" spans="1:6" ht="12.75" customHeight="1">
      <c r="A220" s="40"/>
      <c r="B220" s="31"/>
      <c r="C220" s="33" t="s">
        <v>16</v>
      </c>
      <c r="D220" s="34">
        <f>SUM(D221:D221)</f>
        <v>3600</v>
      </c>
      <c r="E220" s="34">
        <f>SUM(E221:E221)</f>
        <v>86.7</v>
      </c>
      <c r="F220" s="52"/>
    </row>
    <row r="221" spans="1:6" ht="12.75" customHeight="1">
      <c r="A221" s="40"/>
      <c r="B221" s="31"/>
      <c r="C221" s="35" t="s">
        <v>17</v>
      </c>
      <c r="D221" s="27">
        <v>3600</v>
      </c>
      <c r="E221" s="27">
        <v>86.7</v>
      </c>
      <c r="F221" s="36"/>
    </row>
    <row r="222" spans="1:6" ht="12.75" customHeight="1">
      <c r="A222" s="47"/>
      <c r="B222" s="19">
        <v>85212</v>
      </c>
      <c r="C222" s="29" t="s">
        <v>61</v>
      </c>
      <c r="D222" s="30"/>
      <c r="E222" s="30"/>
      <c r="F222" s="100"/>
    </row>
    <row r="223" spans="1:6" ht="12.75" customHeight="1">
      <c r="A223" s="47"/>
      <c r="B223" s="19"/>
      <c r="C223" s="29" t="s">
        <v>62</v>
      </c>
      <c r="D223" s="30">
        <f>SUM(D225:D225)</f>
        <v>812480</v>
      </c>
      <c r="E223" s="30">
        <f>SUM(E225:E225)</f>
        <v>457619.06</v>
      </c>
      <c r="F223" s="17">
        <f>E223/D223*100</f>
        <v>56.323732276486801</v>
      </c>
    </row>
    <row r="224" spans="1:6" ht="12.75" customHeight="1">
      <c r="A224" s="47"/>
      <c r="B224" s="19"/>
      <c r="C224" s="29" t="s">
        <v>63</v>
      </c>
      <c r="D224" s="30"/>
      <c r="E224" s="30"/>
      <c r="F224" s="17"/>
    </row>
    <row r="225" spans="1:7" ht="12.75" customHeight="1">
      <c r="A225" s="47"/>
      <c r="B225" s="63"/>
      <c r="C225" s="32" t="s">
        <v>15</v>
      </c>
      <c r="D225" s="24">
        <f>SUM(D226:D227)</f>
        <v>812480</v>
      </c>
      <c r="E225" s="24">
        <f>SUM(E226:E227)</f>
        <v>457619.06</v>
      </c>
      <c r="F225" s="28">
        <f>E225/D225*100</f>
        <v>56.323732276486801</v>
      </c>
      <c r="G225" s="149" t="s">
        <v>111</v>
      </c>
    </row>
    <row r="226" spans="1:7" ht="12.75" customHeight="1">
      <c r="A226" s="47"/>
      <c r="B226" s="63"/>
      <c r="C226" s="33" t="s">
        <v>25</v>
      </c>
      <c r="D226" s="34">
        <v>729492</v>
      </c>
      <c r="E226" s="34">
        <v>415536.2</v>
      </c>
      <c r="F226" s="52"/>
    </row>
    <row r="227" spans="1:7" ht="12.75" customHeight="1">
      <c r="A227" s="47"/>
      <c r="B227" s="63"/>
      <c r="C227" s="33" t="s">
        <v>16</v>
      </c>
      <c r="D227" s="34">
        <f>SUM(D228:D229)</f>
        <v>82988</v>
      </c>
      <c r="E227" s="34">
        <f>SUM(E228:E229)</f>
        <v>42082.86</v>
      </c>
      <c r="F227" s="52"/>
    </row>
    <row r="228" spans="1:7" ht="12.75" customHeight="1">
      <c r="A228" s="47"/>
      <c r="B228" s="63"/>
      <c r="C228" s="37" t="s">
        <v>20</v>
      </c>
      <c r="D228" s="27">
        <v>69938</v>
      </c>
      <c r="E228" s="27">
        <v>37741.15</v>
      </c>
      <c r="F228" s="36"/>
    </row>
    <row r="229" spans="1:7" ht="12.75" customHeight="1">
      <c r="A229" s="47"/>
      <c r="B229" s="63"/>
      <c r="C229" s="53" t="s">
        <v>17</v>
      </c>
      <c r="D229" s="54">
        <v>13050</v>
      </c>
      <c r="E229" s="54">
        <v>4341.71</v>
      </c>
      <c r="F229" s="36"/>
    </row>
    <row r="230" spans="1:7" ht="12.75" customHeight="1">
      <c r="A230" s="122"/>
      <c r="B230" s="122"/>
      <c r="C230" s="56"/>
      <c r="D230" s="57"/>
      <c r="E230" s="57"/>
      <c r="F230" s="56"/>
    </row>
    <row r="231" spans="1:7" ht="12.75" customHeight="1">
      <c r="A231" s="121"/>
      <c r="B231" s="121"/>
      <c r="C231" s="59"/>
      <c r="D231" s="60"/>
      <c r="E231" s="60"/>
      <c r="F231" s="59"/>
    </row>
    <row r="232" spans="1:7" ht="12.75" customHeight="1">
      <c r="A232" s="40"/>
      <c r="B232" s="19">
        <v>85213</v>
      </c>
      <c r="C232" s="29" t="s">
        <v>64</v>
      </c>
      <c r="D232" s="30"/>
      <c r="E232" s="30"/>
      <c r="F232" s="100"/>
    </row>
    <row r="233" spans="1:7" ht="12.75" customHeight="1">
      <c r="A233" s="40"/>
      <c r="B233" s="19"/>
      <c r="C233" s="29" t="s">
        <v>65</v>
      </c>
      <c r="D233" s="30">
        <f>SUM(D237)</f>
        <v>9383</v>
      </c>
      <c r="E233" s="30">
        <f>SUM(E237)</f>
        <v>5458.19</v>
      </c>
      <c r="F233" s="17">
        <f>E233/D233*100</f>
        <v>58.171054033891082</v>
      </c>
    </row>
    <row r="234" spans="1:7" ht="12.75" customHeight="1">
      <c r="A234" s="40"/>
      <c r="B234" s="19"/>
      <c r="C234" s="29" t="s">
        <v>66</v>
      </c>
      <c r="D234" s="30"/>
      <c r="E234" s="30"/>
      <c r="F234" s="100"/>
    </row>
    <row r="235" spans="1:7" ht="12.75" customHeight="1">
      <c r="A235" s="40"/>
      <c r="B235" s="19"/>
      <c r="C235" s="29" t="s">
        <v>67</v>
      </c>
      <c r="D235" s="101"/>
      <c r="E235" s="101"/>
      <c r="F235" s="100"/>
    </row>
    <row r="236" spans="1:7" ht="12.75" customHeight="1">
      <c r="A236" s="47"/>
      <c r="B236" s="63"/>
      <c r="C236" s="29" t="s">
        <v>68</v>
      </c>
      <c r="D236" s="101"/>
      <c r="E236" s="101"/>
      <c r="F236" s="100"/>
    </row>
    <row r="237" spans="1:7" ht="12.75" customHeight="1">
      <c r="A237" s="47"/>
      <c r="B237" s="63"/>
      <c r="C237" s="32" t="s">
        <v>15</v>
      </c>
      <c r="D237" s="24">
        <f>SUM(D239:D239)</f>
        <v>9383</v>
      </c>
      <c r="E237" s="24">
        <f>SUM(E239:E239)</f>
        <v>5458.19</v>
      </c>
      <c r="F237" s="28">
        <f>E237/D237*100</f>
        <v>58.171054033891082</v>
      </c>
    </row>
    <row r="238" spans="1:7" ht="12.75" customHeight="1">
      <c r="A238" s="47"/>
      <c r="B238" s="63"/>
      <c r="C238" s="33" t="s">
        <v>16</v>
      </c>
      <c r="D238" s="24">
        <f>SUM(D239)</f>
        <v>9383</v>
      </c>
      <c r="E238" s="24">
        <f>SUM(E239)</f>
        <v>5458.19</v>
      </c>
      <c r="F238" s="51"/>
    </row>
    <row r="239" spans="1:7" ht="12.75" customHeight="1">
      <c r="A239" s="47"/>
      <c r="B239" s="63"/>
      <c r="C239" s="35" t="s">
        <v>17</v>
      </c>
      <c r="D239" s="34">
        <v>9383</v>
      </c>
      <c r="E239" s="34">
        <v>5458.19</v>
      </c>
      <c r="F239" s="52"/>
    </row>
    <row r="240" spans="1:7" ht="12.75" customHeight="1">
      <c r="A240" s="40"/>
      <c r="B240" s="19">
        <v>85214</v>
      </c>
      <c r="C240" s="61" t="s">
        <v>69</v>
      </c>
      <c r="D240" s="62"/>
      <c r="E240" s="62"/>
      <c r="F240" s="100"/>
    </row>
    <row r="241" spans="1:7" ht="12.75" customHeight="1">
      <c r="A241" s="40"/>
      <c r="B241" s="19"/>
      <c r="C241" s="29" t="s">
        <v>70</v>
      </c>
      <c r="D241" s="30">
        <f>SUM(D242)</f>
        <v>33693</v>
      </c>
      <c r="E241" s="30">
        <f>SUM(E242)</f>
        <v>9319</v>
      </c>
      <c r="F241" s="17">
        <f>E241/D241*100</f>
        <v>27.65856409343187</v>
      </c>
    </row>
    <row r="242" spans="1:7" ht="12.75" customHeight="1">
      <c r="A242" s="47"/>
      <c r="B242" s="63"/>
      <c r="C242" s="102" t="s">
        <v>15</v>
      </c>
      <c r="D242" s="103">
        <f>SUM(D243:D243)</f>
        <v>33693</v>
      </c>
      <c r="E242" s="103">
        <f>SUM(E243:E243)</f>
        <v>9319</v>
      </c>
      <c r="F242" s="28">
        <f>E242/D242*100</f>
        <v>27.65856409343187</v>
      </c>
    </row>
    <row r="243" spans="1:7" ht="12.75" customHeight="1">
      <c r="A243" s="47"/>
      <c r="B243" s="63"/>
      <c r="C243" s="166" t="s">
        <v>25</v>
      </c>
      <c r="D243" s="186">
        <v>33693</v>
      </c>
      <c r="E243" s="186">
        <v>9319</v>
      </c>
      <c r="F243" s="52"/>
    </row>
    <row r="244" spans="1:7" ht="12.75" customHeight="1">
      <c r="A244" s="47"/>
      <c r="B244" s="19">
        <v>85215</v>
      </c>
      <c r="C244" s="29" t="s">
        <v>71</v>
      </c>
      <c r="D244" s="30">
        <f>SUM(D245)</f>
        <v>2000</v>
      </c>
      <c r="E244" s="30">
        <f>SUM(E245)</f>
        <v>0</v>
      </c>
      <c r="F244" s="28">
        <f>E244/D244*100</f>
        <v>0</v>
      </c>
    </row>
    <row r="245" spans="1:7" ht="12.75" customHeight="1">
      <c r="A245" s="47"/>
      <c r="B245" s="63"/>
      <c r="C245" s="32" t="s">
        <v>15</v>
      </c>
      <c r="D245" s="24">
        <f>SUM(D246:D246)</f>
        <v>2000</v>
      </c>
      <c r="E245" s="24">
        <f>SUM(E246:E246)</f>
        <v>0</v>
      </c>
      <c r="F245" s="28">
        <f>E245/D245*100</f>
        <v>0</v>
      </c>
    </row>
    <row r="246" spans="1:7" ht="12.75" customHeight="1">
      <c r="A246" s="42"/>
      <c r="B246" s="22"/>
      <c r="C246" s="33" t="s">
        <v>25</v>
      </c>
      <c r="D246" s="34">
        <v>2000</v>
      </c>
      <c r="E246" s="34">
        <v>0</v>
      </c>
      <c r="F246" s="28"/>
    </row>
    <row r="247" spans="1:7" ht="12.75" customHeight="1">
      <c r="A247" s="42"/>
      <c r="B247" s="19">
        <v>85216</v>
      </c>
      <c r="C247" s="29" t="s">
        <v>72</v>
      </c>
      <c r="D247" s="30">
        <f>SUM(D248)</f>
        <v>45391</v>
      </c>
      <c r="E247" s="30">
        <f>SUM(E248)</f>
        <v>27978</v>
      </c>
      <c r="F247" s="28">
        <f t="shared" ref="F247:F248" si="2">E247/D247*100</f>
        <v>61.637769601903457</v>
      </c>
    </row>
    <row r="248" spans="1:7" ht="12.75" customHeight="1">
      <c r="A248" s="42"/>
      <c r="B248" s="63"/>
      <c r="C248" s="32" t="s">
        <v>15</v>
      </c>
      <c r="D248" s="24">
        <f>SUM(D249:D249)</f>
        <v>45391</v>
      </c>
      <c r="E248" s="24">
        <f>SUM(E249:E249)</f>
        <v>27978</v>
      </c>
      <c r="F248" s="28">
        <f t="shared" si="2"/>
        <v>61.637769601903457</v>
      </c>
    </row>
    <row r="249" spans="1:7" ht="12.75" customHeight="1">
      <c r="A249" s="42"/>
      <c r="B249" s="22"/>
      <c r="C249" s="64" t="s">
        <v>25</v>
      </c>
      <c r="D249" s="69">
        <v>45391</v>
      </c>
      <c r="E249" s="69">
        <v>27978</v>
      </c>
      <c r="F249" s="52"/>
    </row>
    <row r="250" spans="1:7" ht="12.75" customHeight="1">
      <c r="A250" s="98"/>
      <c r="B250" s="19">
        <v>85219</v>
      </c>
      <c r="C250" s="41" t="s">
        <v>73</v>
      </c>
      <c r="D250" s="30">
        <f>SUM(D251)</f>
        <v>199265</v>
      </c>
      <c r="E250" s="30">
        <f>SUM(E251)</f>
        <v>93703.48</v>
      </c>
      <c r="F250" s="17">
        <f>E250/D250*100</f>
        <v>47.024555240508867</v>
      </c>
    </row>
    <row r="251" spans="1:7" ht="12.75" customHeight="1">
      <c r="A251" s="40"/>
      <c r="B251" s="31"/>
      <c r="C251" s="32" t="s">
        <v>15</v>
      </c>
      <c r="D251" s="24">
        <f>SUM(D252:D253)</f>
        <v>199265</v>
      </c>
      <c r="E251" s="24">
        <f>SUM(E252:E253)</f>
        <v>93703.48</v>
      </c>
      <c r="F251" s="28">
        <f>E251/D251*100</f>
        <v>47.024555240508867</v>
      </c>
    </row>
    <row r="252" spans="1:7" ht="12.75" customHeight="1">
      <c r="A252" s="40"/>
      <c r="B252" s="31"/>
      <c r="C252" s="33" t="s">
        <v>25</v>
      </c>
      <c r="D252" s="34">
        <v>5073</v>
      </c>
      <c r="E252" s="34">
        <v>1400</v>
      </c>
      <c r="F252" s="52"/>
    </row>
    <row r="253" spans="1:7" ht="12.75" customHeight="1">
      <c r="A253" s="40"/>
      <c r="B253" s="31"/>
      <c r="C253" s="33" t="s">
        <v>16</v>
      </c>
      <c r="D253" s="34">
        <f>SUM(D254:D255)</f>
        <v>194192</v>
      </c>
      <c r="E253" s="34">
        <f>SUM(E254:E255)</f>
        <v>92303.48</v>
      </c>
      <c r="F253" s="52"/>
    </row>
    <row r="254" spans="1:7" ht="12.75" customHeight="1">
      <c r="A254" s="40"/>
      <c r="B254" s="31"/>
      <c r="C254" s="37" t="s">
        <v>20</v>
      </c>
      <c r="D254" s="27">
        <v>163627</v>
      </c>
      <c r="E254" s="27">
        <v>81103.009999999995</v>
      </c>
      <c r="F254" s="36"/>
      <c r="G254" s="1"/>
    </row>
    <row r="255" spans="1:7" ht="12.75" customHeight="1">
      <c r="A255" s="40"/>
      <c r="B255" s="31"/>
      <c r="C255" s="35" t="s">
        <v>17</v>
      </c>
      <c r="D255" s="27">
        <v>30565</v>
      </c>
      <c r="E255" s="27">
        <v>11200.47</v>
      </c>
      <c r="F255" s="36"/>
    </row>
    <row r="256" spans="1:7" ht="18" customHeight="1">
      <c r="A256" s="98"/>
      <c r="B256" s="133">
        <v>85228</v>
      </c>
      <c r="C256" s="134" t="s">
        <v>74</v>
      </c>
      <c r="D256" s="135">
        <f>SUM(D257)</f>
        <v>38291</v>
      </c>
      <c r="E256" s="135">
        <f>SUM(E257)</f>
        <v>18761.34</v>
      </c>
      <c r="F256" s="136">
        <f>E256/D256*100</f>
        <v>48.996735525319266</v>
      </c>
    </row>
    <row r="257" spans="1:9" ht="12.75" customHeight="1">
      <c r="A257" s="40"/>
      <c r="B257" s="31"/>
      <c r="C257" s="32" t="s">
        <v>15</v>
      </c>
      <c r="D257" s="24">
        <f>SUM(D258:D259)</f>
        <v>38291</v>
      </c>
      <c r="E257" s="24">
        <f>SUM(E258:E259)</f>
        <v>18761.34</v>
      </c>
      <c r="F257" s="28">
        <f>E257/D257*100</f>
        <v>48.996735525319266</v>
      </c>
    </row>
    <row r="258" spans="1:9" ht="12.75" customHeight="1">
      <c r="A258" s="40"/>
      <c r="B258" s="31"/>
      <c r="C258" s="33" t="s">
        <v>25</v>
      </c>
      <c r="D258" s="34">
        <v>1500</v>
      </c>
      <c r="E258" s="34">
        <v>0</v>
      </c>
      <c r="F258" s="52"/>
    </row>
    <row r="259" spans="1:9" ht="12.75" customHeight="1">
      <c r="A259" s="40"/>
      <c r="B259" s="31"/>
      <c r="C259" s="33" t="s">
        <v>16</v>
      </c>
      <c r="D259" s="34">
        <f>SUM(D260:D261)</f>
        <v>36791</v>
      </c>
      <c r="E259" s="34">
        <f>SUM(E260:E261)</f>
        <v>18761.34</v>
      </c>
      <c r="F259" s="52"/>
    </row>
    <row r="260" spans="1:9" ht="12.75" customHeight="1">
      <c r="A260" s="40"/>
      <c r="B260" s="31"/>
      <c r="C260" s="37" t="s">
        <v>20</v>
      </c>
      <c r="D260" s="27">
        <v>35491</v>
      </c>
      <c r="E260" s="27">
        <v>17940.34</v>
      </c>
      <c r="F260" s="36"/>
    </row>
    <row r="261" spans="1:9" ht="12.75" customHeight="1">
      <c r="A261" s="40"/>
      <c r="B261" s="31"/>
      <c r="C261" s="35" t="s">
        <v>17</v>
      </c>
      <c r="D261" s="27">
        <v>1300</v>
      </c>
      <c r="E261" s="27">
        <v>821</v>
      </c>
      <c r="F261" s="36"/>
    </row>
    <row r="262" spans="1:9" ht="15.75" customHeight="1">
      <c r="A262" s="47"/>
      <c r="B262" s="19">
        <v>85295</v>
      </c>
      <c r="C262" s="41" t="s">
        <v>21</v>
      </c>
      <c r="D262" s="30">
        <f>SUM(D263)</f>
        <v>105483</v>
      </c>
      <c r="E262" s="30">
        <f>SUM(E263)</f>
        <v>41859.630000000005</v>
      </c>
      <c r="F262" s="17">
        <f>E262/D262*100</f>
        <v>39.683768948550956</v>
      </c>
      <c r="I262" s="6"/>
    </row>
    <row r="263" spans="1:9" ht="12.75" customHeight="1">
      <c r="A263" s="42"/>
      <c r="B263" s="22"/>
      <c r="C263" s="32" t="s">
        <v>15</v>
      </c>
      <c r="D263" s="24">
        <f>SUM(D264:D265)</f>
        <v>105483</v>
      </c>
      <c r="E263" s="24">
        <f>SUM(E264:E265)</f>
        <v>41859.630000000005</v>
      </c>
      <c r="F263" s="28">
        <f>E263/D263*100</f>
        <v>39.683768948550956</v>
      </c>
    </row>
    <row r="264" spans="1:9" ht="12.75" customHeight="1">
      <c r="A264" s="42"/>
      <c r="B264" s="22"/>
      <c r="C264" s="33" t="s">
        <v>25</v>
      </c>
      <c r="D264" s="34">
        <v>42104</v>
      </c>
      <c r="E264" s="34">
        <v>12292.02</v>
      </c>
      <c r="F264" s="52"/>
    </row>
    <row r="265" spans="1:9" ht="12.75" customHeight="1">
      <c r="A265" s="42"/>
      <c r="B265" s="22"/>
      <c r="C265" s="33" t="s">
        <v>16</v>
      </c>
      <c r="D265" s="34">
        <f>SUM(D266:D266)</f>
        <v>63379</v>
      </c>
      <c r="E265" s="34">
        <f>SUM(E266:E266)</f>
        <v>29567.61</v>
      </c>
      <c r="F265" s="52"/>
    </row>
    <row r="266" spans="1:9" ht="12.75" customHeight="1">
      <c r="A266" s="42"/>
      <c r="B266" s="22"/>
      <c r="C266" s="35" t="s">
        <v>17</v>
      </c>
      <c r="D266" s="27">
        <v>63379</v>
      </c>
      <c r="E266" s="27">
        <v>29567.61</v>
      </c>
      <c r="F266" s="51"/>
    </row>
    <row r="267" spans="1:9" ht="12.75" customHeight="1">
      <c r="A267" s="13">
        <v>854</v>
      </c>
      <c r="B267" s="15"/>
      <c r="C267" s="15" t="s">
        <v>75</v>
      </c>
      <c r="D267" s="16">
        <f>SUM(D268+D271)</f>
        <v>17706</v>
      </c>
      <c r="E267" s="16">
        <f>SUM(E268+E271)</f>
        <v>11864.21</v>
      </c>
      <c r="F267" s="17">
        <f>E267/D267*100</f>
        <v>67.006720885575504</v>
      </c>
    </row>
    <row r="268" spans="1:9" ht="28.5" customHeight="1">
      <c r="A268" s="98"/>
      <c r="B268" s="133">
        <v>85406</v>
      </c>
      <c r="C268" s="134" t="s">
        <v>103</v>
      </c>
      <c r="D268" s="135">
        <f>SUM(D269)</f>
        <v>1680</v>
      </c>
      <c r="E268" s="135">
        <f>SUM(E269)</f>
        <v>840</v>
      </c>
      <c r="F268" s="136">
        <f>E268/D268*100</f>
        <v>50</v>
      </c>
    </row>
    <row r="269" spans="1:9" ht="12.75" customHeight="1">
      <c r="A269" s="47"/>
      <c r="B269" s="89"/>
      <c r="C269" s="32" t="s">
        <v>15</v>
      </c>
      <c r="D269" s="192">
        <f>SUM(D270:D270)</f>
        <v>1680</v>
      </c>
      <c r="E269" s="191">
        <f>SUM(E270:E270)</f>
        <v>840</v>
      </c>
      <c r="F269" s="28">
        <f>E269/D269*100</f>
        <v>50</v>
      </c>
    </row>
    <row r="270" spans="1:9" ht="12.75" customHeight="1">
      <c r="A270" s="47"/>
      <c r="B270" s="89"/>
      <c r="C270" s="187" t="s">
        <v>42</v>
      </c>
      <c r="D270" s="193">
        <v>1680</v>
      </c>
      <c r="E270" s="197">
        <v>840</v>
      </c>
      <c r="F270" s="36"/>
    </row>
    <row r="271" spans="1:9" ht="12.75" customHeight="1">
      <c r="A271" s="47"/>
      <c r="B271" s="19">
        <v>85415</v>
      </c>
      <c r="C271" s="188" t="s">
        <v>76</v>
      </c>
      <c r="D271" s="194">
        <f>SUM(D272)</f>
        <v>16026</v>
      </c>
      <c r="E271" s="198">
        <f>SUM(E272)</f>
        <v>11024.21</v>
      </c>
      <c r="F271" s="17">
        <f>E271/D271*100</f>
        <v>68.78952951453887</v>
      </c>
    </row>
    <row r="272" spans="1:9" ht="12.75" customHeight="1">
      <c r="A272" s="42"/>
      <c r="B272" s="89"/>
      <c r="C272" s="189" t="s">
        <v>15</v>
      </c>
      <c r="D272" s="195">
        <f>SUM(D273:D273)</f>
        <v>16026</v>
      </c>
      <c r="E272" s="199">
        <f>SUM(E273:E273)</f>
        <v>11024.21</v>
      </c>
      <c r="F272" s="28">
        <f>E272/D272*100</f>
        <v>68.78952951453887</v>
      </c>
    </row>
    <row r="273" spans="1:6" ht="12.75" customHeight="1">
      <c r="A273" s="42"/>
      <c r="B273" s="89"/>
      <c r="C273" s="190" t="s">
        <v>25</v>
      </c>
      <c r="D273" s="196">
        <v>16026</v>
      </c>
      <c r="E273" s="171">
        <v>11024.21</v>
      </c>
      <c r="F273" s="51"/>
    </row>
    <row r="274" spans="1:6" ht="12.75" customHeight="1">
      <c r="A274" s="95">
        <v>900</v>
      </c>
      <c r="B274" s="96"/>
      <c r="C274" s="96" t="s">
        <v>77</v>
      </c>
      <c r="D274" s="16">
        <f>SUM(D279,D289,D295,D275)</f>
        <v>374667</v>
      </c>
      <c r="E274" s="16">
        <f>SUM(E279,E289,E295,E275)</f>
        <v>174105.03</v>
      </c>
      <c r="F274" s="91">
        <f>E274/D274*100</f>
        <v>46.469272714170188</v>
      </c>
    </row>
    <row r="275" spans="1:6" ht="12.75" customHeight="1">
      <c r="A275" s="132"/>
      <c r="B275" s="41">
        <v>90002</v>
      </c>
      <c r="C275" s="200" t="s">
        <v>99</v>
      </c>
      <c r="D275" s="201">
        <f t="shared" ref="D275:E276" si="3">SUM(D276)</f>
        <v>250000</v>
      </c>
      <c r="E275" s="201">
        <f t="shared" si="3"/>
        <v>118455.77</v>
      </c>
      <c r="F275" s="17">
        <f>E275/D275*100</f>
        <v>47.382308000000002</v>
      </c>
    </row>
    <row r="276" spans="1:6" ht="12.75" customHeight="1">
      <c r="A276" s="98"/>
      <c r="B276" s="202"/>
      <c r="C276" s="204" t="s">
        <v>15</v>
      </c>
      <c r="D276" s="162">
        <f t="shared" si="3"/>
        <v>250000</v>
      </c>
      <c r="E276" s="165">
        <f t="shared" si="3"/>
        <v>118455.77</v>
      </c>
      <c r="F276" s="28">
        <f>E276/D276*100</f>
        <v>47.382308000000002</v>
      </c>
    </row>
    <row r="277" spans="1:6" ht="12.75" customHeight="1">
      <c r="A277" s="98"/>
      <c r="B277" s="19"/>
      <c r="C277" s="205" t="s">
        <v>16</v>
      </c>
      <c r="D277" s="203">
        <f>SUM(D278:D278)</f>
        <v>250000</v>
      </c>
      <c r="E277" s="206">
        <f>SUM(E278:E278)</f>
        <v>118455.77</v>
      </c>
      <c r="F277" s="17"/>
    </row>
    <row r="278" spans="1:6" ht="12.75" customHeight="1">
      <c r="A278" s="98"/>
      <c r="B278" s="19"/>
      <c r="C278" s="35" t="s">
        <v>17</v>
      </c>
      <c r="D278" s="27">
        <v>250000</v>
      </c>
      <c r="E278" s="27">
        <v>118455.77</v>
      </c>
      <c r="F278" s="17"/>
    </row>
    <row r="279" spans="1:6" ht="12.75" customHeight="1">
      <c r="A279" s="98"/>
      <c r="B279" s="19">
        <v>90003</v>
      </c>
      <c r="C279" s="29" t="s">
        <v>78</v>
      </c>
      <c r="D279" s="30">
        <f>SUM(D280)</f>
        <v>45500</v>
      </c>
      <c r="E279" s="30">
        <f>SUM(E280)</f>
        <v>16415.97</v>
      </c>
      <c r="F279" s="17">
        <f>E279/D279*100</f>
        <v>36.079054945054949</v>
      </c>
    </row>
    <row r="280" spans="1:6" ht="12.75" customHeight="1">
      <c r="A280" s="47"/>
      <c r="B280" s="63"/>
      <c r="C280" s="32" t="s">
        <v>15</v>
      </c>
      <c r="D280" s="24">
        <f t="shared" ref="D280:E281" si="4">SUM(D281)</f>
        <v>45500</v>
      </c>
      <c r="E280" s="24">
        <f t="shared" si="4"/>
        <v>16415.97</v>
      </c>
      <c r="F280" s="28">
        <f>E280/D280*100</f>
        <v>36.079054945054949</v>
      </c>
    </row>
    <row r="281" spans="1:6" ht="12.75" customHeight="1">
      <c r="A281" s="47"/>
      <c r="B281" s="63"/>
      <c r="C281" s="33" t="s">
        <v>16</v>
      </c>
      <c r="D281" s="27">
        <f t="shared" si="4"/>
        <v>45500</v>
      </c>
      <c r="E281" s="27">
        <f t="shared" si="4"/>
        <v>16415.97</v>
      </c>
      <c r="F281" s="36"/>
    </row>
    <row r="282" spans="1:6" ht="12.75" customHeight="1">
      <c r="A282" s="73"/>
      <c r="B282" s="74"/>
      <c r="C282" s="75" t="s">
        <v>17</v>
      </c>
      <c r="D282" s="76">
        <v>45500</v>
      </c>
      <c r="E282" s="76">
        <v>16415.97</v>
      </c>
      <c r="F282" s="77"/>
    </row>
    <row r="283" spans="1:6" ht="12.75" customHeight="1">
      <c r="A283" s="55"/>
      <c r="B283" s="55"/>
      <c r="C283" s="56"/>
      <c r="D283" s="57"/>
      <c r="E283" s="57"/>
      <c r="F283" s="56"/>
    </row>
    <row r="284" spans="1:6" ht="12.75" customHeight="1">
      <c r="A284" s="88"/>
      <c r="B284" s="88"/>
      <c r="C284" s="118"/>
      <c r="D284" s="119"/>
      <c r="E284" s="119"/>
      <c r="F284" s="118"/>
    </row>
    <row r="285" spans="1:6" ht="12.75" customHeight="1">
      <c r="A285" s="88"/>
      <c r="B285" s="88"/>
      <c r="C285" s="118"/>
      <c r="D285" s="119"/>
      <c r="E285" s="119"/>
      <c r="F285" s="118"/>
    </row>
    <row r="286" spans="1:6" ht="12.75" customHeight="1">
      <c r="A286" s="88"/>
      <c r="B286" s="88"/>
      <c r="C286" s="118"/>
      <c r="D286" s="119"/>
      <c r="E286" s="119"/>
      <c r="F286" s="118"/>
    </row>
    <row r="287" spans="1:6" ht="12.75" customHeight="1">
      <c r="A287" s="88"/>
      <c r="B287" s="88"/>
      <c r="C287" s="118"/>
      <c r="D287" s="119"/>
      <c r="E287" s="119"/>
      <c r="F287" s="118"/>
    </row>
    <row r="288" spans="1:6" ht="12.75" customHeight="1">
      <c r="A288" s="58"/>
      <c r="B288" s="58"/>
      <c r="C288" s="59"/>
      <c r="D288" s="60"/>
      <c r="E288" s="60"/>
      <c r="F288" s="59"/>
    </row>
    <row r="289" spans="1:6" ht="12.75" customHeight="1">
      <c r="A289" s="127"/>
      <c r="B289" s="128">
        <v>90015</v>
      </c>
      <c r="C289" s="129" t="s">
        <v>79</v>
      </c>
      <c r="D289" s="130">
        <f>SUM(D290+D292)</f>
        <v>77167</v>
      </c>
      <c r="E289" s="130">
        <f>SUM(E290+E292)</f>
        <v>39233.29</v>
      </c>
      <c r="F289" s="131">
        <f>E289/D289*100</f>
        <v>50.842056837767437</v>
      </c>
    </row>
    <row r="290" spans="1:6" ht="12.75" customHeight="1">
      <c r="A290" s="40"/>
      <c r="B290" s="31"/>
      <c r="C290" s="32" t="s">
        <v>41</v>
      </c>
      <c r="D290" s="24">
        <f>SUM(D291)</f>
        <v>6000</v>
      </c>
      <c r="E290" s="24">
        <f>SUM(E291)</f>
        <v>0</v>
      </c>
      <c r="F290" s="106">
        <f>E290/D290*100</f>
        <v>0</v>
      </c>
    </row>
    <row r="291" spans="1:6" ht="12.75" customHeight="1">
      <c r="A291" s="40"/>
      <c r="B291" s="31"/>
      <c r="C291" s="26" t="s">
        <v>12</v>
      </c>
      <c r="D291" s="27">
        <v>6000</v>
      </c>
      <c r="E291" s="27">
        <v>0</v>
      </c>
      <c r="F291" s="28"/>
    </row>
    <row r="292" spans="1:6" ht="12.75" customHeight="1">
      <c r="A292" s="42"/>
      <c r="B292" s="22"/>
      <c r="C292" s="32" t="s">
        <v>15</v>
      </c>
      <c r="D292" s="24">
        <f>SUM(D293)</f>
        <v>71167</v>
      </c>
      <c r="E292" s="24">
        <f>SUM(E293)</f>
        <v>39233.29</v>
      </c>
      <c r="F292" s="28">
        <f>E292/D292*100</f>
        <v>55.12848651762755</v>
      </c>
    </row>
    <row r="293" spans="1:6" ht="12.75" customHeight="1">
      <c r="A293" s="42"/>
      <c r="B293" s="22"/>
      <c r="C293" s="33" t="s">
        <v>16</v>
      </c>
      <c r="D293" s="27">
        <f>SUM(D294)</f>
        <v>71167</v>
      </c>
      <c r="E293" s="27">
        <f>SUM(E294)</f>
        <v>39233.29</v>
      </c>
      <c r="F293" s="36"/>
    </row>
    <row r="294" spans="1:6" ht="12.75" customHeight="1">
      <c r="A294" s="42"/>
      <c r="B294" s="22"/>
      <c r="C294" s="158" t="s">
        <v>17</v>
      </c>
      <c r="D294" s="159">
        <v>71167</v>
      </c>
      <c r="E294" s="159">
        <v>39233.29</v>
      </c>
      <c r="F294" s="36"/>
    </row>
    <row r="295" spans="1:6" ht="12.75" customHeight="1">
      <c r="A295" s="47"/>
      <c r="B295" s="63">
        <v>90095</v>
      </c>
      <c r="C295" s="160" t="s">
        <v>21</v>
      </c>
      <c r="D295" s="161">
        <f t="shared" ref="D295:E297" si="5">SUM(D296)</f>
        <v>2000</v>
      </c>
      <c r="E295" s="161">
        <f t="shared" si="5"/>
        <v>0</v>
      </c>
      <c r="F295" s="28">
        <f>E295/D295*100</f>
        <v>0</v>
      </c>
    </row>
    <row r="296" spans="1:6" ht="12.75" customHeight="1">
      <c r="A296" s="42"/>
      <c r="B296" s="22"/>
      <c r="C296" s="67" t="s">
        <v>15</v>
      </c>
      <c r="D296" s="68">
        <f t="shared" si="5"/>
        <v>2000</v>
      </c>
      <c r="E296" s="68">
        <f t="shared" si="5"/>
        <v>0</v>
      </c>
      <c r="F296" s="28">
        <f>E296/D296*100</f>
        <v>0</v>
      </c>
    </row>
    <row r="297" spans="1:6" ht="12.75" customHeight="1">
      <c r="A297" s="42"/>
      <c r="B297" s="22"/>
      <c r="C297" s="33" t="s">
        <v>16</v>
      </c>
      <c r="D297" s="27">
        <f t="shared" si="5"/>
        <v>2000</v>
      </c>
      <c r="E297" s="27">
        <f t="shared" si="5"/>
        <v>0</v>
      </c>
      <c r="F297" s="36"/>
    </row>
    <row r="298" spans="1:6" ht="12.75" customHeight="1">
      <c r="A298" s="42"/>
      <c r="B298" s="22"/>
      <c r="C298" s="35" t="s">
        <v>17</v>
      </c>
      <c r="D298" s="27">
        <v>2000</v>
      </c>
      <c r="E298" s="27">
        <v>0</v>
      </c>
      <c r="F298" s="36"/>
    </row>
    <row r="299" spans="1:6" ht="12.75" customHeight="1">
      <c r="A299" s="95">
        <v>921</v>
      </c>
      <c r="B299" s="96"/>
      <c r="C299" s="96" t="s">
        <v>80</v>
      </c>
      <c r="D299" s="97">
        <f>SUM(D302)</f>
        <v>180000</v>
      </c>
      <c r="E299" s="97">
        <f>SUM(E302)</f>
        <v>90000</v>
      </c>
      <c r="F299" s="91">
        <f>E299/D299*100</f>
        <v>50</v>
      </c>
    </row>
    <row r="300" spans="1:6" ht="12.75" customHeight="1">
      <c r="A300" s="107"/>
      <c r="B300" s="19">
        <v>92116</v>
      </c>
      <c r="C300" s="41" t="s">
        <v>81</v>
      </c>
      <c r="D300" s="30">
        <f>SUM(D301)</f>
        <v>180000</v>
      </c>
      <c r="E300" s="30">
        <f>SUM(E301)</f>
        <v>90000</v>
      </c>
      <c r="F300" s="17">
        <f>E300/D300*100</f>
        <v>50</v>
      </c>
    </row>
    <row r="301" spans="1:6" ht="12.75" customHeight="1">
      <c r="A301" s="107"/>
      <c r="B301" s="22"/>
      <c r="C301" s="37" t="s">
        <v>15</v>
      </c>
      <c r="D301" s="27">
        <f>SUM(D302)</f>
        <v>180000</v>
      </c>
      <c r="E301" s="27">
        <f>SUM(E302)</f>
        <v>90000</v>
      </c>
      <c r="F301" s="28">
        <f>E301/D301*100</f>
        <v>50</v>
      </c>
    </row>
    <row r="302" spans="1:6" ht="12.75" customHeight="1">
      <c r="A302" s="107"/>
      <c r="B302" s="22"/>
      <c r="C302" s="71" t="s">
        <v>42</v>
      </c>
      <c r="D302" s="27">
        <v>180000</v>
      </c>
      <c r="E302" s="27">
        <v>90000</v>
      </c>
      <c r="F302" s="36"/>
    </row>
    <row r="303" spans="1:6" ht="12.75" customHeight="1">
      <c r="A303" s="13">
        <v>926</v>
      </c>
      <c r="B303" s="14"/>
      <c r="C303" s="15" t="s">
        <v>101</v>
      </c>
      <c r="D303" s="16">
        <f t="shared" ref="D303:E305" si="6">SUM(D304)</f>
        <v>20000</v>
      </c>
      <c r="E303" s="16">
        <f t="shared" si="6"/>
        <v>9000</v>
      </c>
      <c r="F303" s="17">
        <f>E303/D303*100</f>
        <v>45</v>
      </c>
    </row>
    <row r="304" spans="1:6" ht="12.75" customHeight="1">
      <c r="A304" s="47"/>
      <c r="B304" s="19">
        <v>92605</v>
      </c>
      <c r="C304" s="29" t="s">
        <v>102</v>
      </c>
      <c r="D304" s="30">
        <f t="shared" si="6"/>
        <v>20000</v>
      </c>
      <c r="E304" s="30">
        <f t="shared" si="6"/>
        <v>9000</v>
      </c>
      <c r="F304" s="17">
        <f>E304/D304*100</f>
        <v>45</v>
      </c>
    </row>
    <row r="305" spans="1:6" ht="12.75" customHeight="1">
      <c r="A305" s="47"/>
      <c r="B305" s="22"/>
      <c r="C305" s="37" t="s">
        <v>15</v>
      </c>
      <c r="D305" s="27">
        <f t="shared" si="6"/>
        <v>20000</v>
      </c>
      <c r="E305" s="27">
        <f>SUM(E306)</f>
        <v>9000</v>
      </c>
      <c r="F305" s="28">
        <f>E305/D305*100</f>
        <v>45</v>
      </c>
    </row>
    <row r="306" spans="1:6" ht="12.75" customHeight="1">
      <c r="A306" s="47"/>
      <c r="B306" s="22"/>
      <c r="C306" s="108" t="s">
        <v>42</v>
      </c>
      <c r="D306" s="54">
        <v>20000</v>
      </c>
      <c r="E306" s="54">
        <v>9000</v>
      </c>
      <c r="F306" s="36"/>
    </row>
    <row r="307" spans="1:6" ht="12.75" customHeight="1">
      <c r="A307" s="212" t="s">
        <v>82</v>
      </c>
      <c r="B307" s="213"/>
      <c r="C307" s="214"/>
      <c r="D307" s="109">
        <f>SUM(D6+D22+D30+D42+D50+D59+D92+D104+D139+D135+D143+D203+D214+D267+D274+D299+D303)</f>
        <v>10287089.879999999</v>
      </c>
      <c r="E307" s="109">
        <f>SUM(E6+E22+E30+E42+E50+E59+E92+E104+E139+E135+E143+E203+E214+E267+E274+E299+E303)</f>
        <v>5559717.7999999998</v>
      </c>
      <c r="F307" s="110">
        <f>E307/D307*100</f>
        <v>54.045583978119183</v>
      </c>
    </row>
    <row r="308" spans="1:6" ht="12.75" customHeight="1">
      <c r="A308" s="89"/>
      <c r="B308" s="89"/>
      <c r="C308" s="89"/>
      <c r="D308" s="46">
        <v>10287089.880000001</v>
      </c>
      <c r="E308" s="46">
        <v>5559717.7999999998</v>
      </c>
      <c r="F308" s="89"/>
    </row>
    <row r="309" spans="1:6" ht="12.75" customHeight="1">
      <c r="A309" s="89"/>
      <c r="B309" s="89"/>
      <c r="C309" s="89"/>
      <c r="D309" s="46">
        <f>SUM(D307-D308)</f>
        <v>-1.862645149230957E-9</v>
      </c>
      <c r="E309" s="46">
        <f>SUM(E307-E308)</f>
        <v>0</v>
      </c>
      <c r="F309" s="89"/>
    </row>
    <row r="310" spans="1:6" ht="12.75" customHeight="1">
      <c r="A310" s="2"/>
      <c r="B310" s="2"/>
      <c r="C310" s="2"/>
      <c r="D310" s="3"/>
      <c r="E310" s="3"/>
      <c r="F310" s="4"/>
    </row>
    <row r="311" spans="1:6" ht="12.75" customHeight="1">
      <c r="A311" s="2"/>
      <c r="B311" s="2"/>
      <c r="C311" s="2"/>
      <c r="D311" s="3"/>
      <c r="E311" s="3"/>
      <c r="F311" s="4"/>
    </row>
    <row r="312" spans="1:6" ht="15">
      <c r="A312" s="2"/>
      <c r="B312" s="2"/>
      <c r="C312" s="2"/>
      <c r="D312" s="142">
        <f>SUM(D307-D313)</f>
        <v>0</v>
      </c>
      <c r="E312" s="142">
        <f>SUM(E307-E313)</f>
        <v>0</v>
      </c>
      <c r="F312" s="4"/>
    </row>
    <row r="313" spans="1:6" ht="15">
      <c r="A313" s="2"/>
      <c r="B313" s="2"/>
      <c r="C313" s="2"/>
      <c r="D313" s="142">
        <f>SUM(D315+D319)</f>
        <v>10287089.879999999</v>
      </c>
      <c r="E313" s="142">
        <f>SUM(E315+E319)</f>
        <v>5559717.7999999998</v>
      </c>
      <c r="F313" s="4"/>
    </row>
    <row r="314" spans="1:6" ht="15">
      <c r="A314" s="2"/>
      <c r="B314" s="2"/>
      <c r="C314" s="2"/>
      <c r="D314" s="142"/>
      <c r="E314" s="142"/>
      <c r="F314" s="2"/>
    </row>
    <row r="315" spans="1:6" ht="15.75">
      <c r="A315" s="2"/>
      <c r="B315" s="2"/>
      <c r="C315" s="5" t="s">
        <v>83</v>
      </c>
      <c r="D315" s="143">
        <f>SUM(D316:D317)</f>
        <v>2757787.05</v>
      </c>
      <c r="E315" s="143">
        <f>SUM(E316:E317)</f>
        <v>1567250.15</v>
      </c>
      <c r="F315" s="4"/>
    </row>
    <row r="316" spans="1:6" ht="15">
      <c r="A316" s="2"/>
      <c r="B316" s="2"/>
      <c r="C316" s="2" t="s">
        <v>84</v>
      </c>
      <c r="D316" s="142">
        <f>SUM(D9+D17+D33+D36+D45+D62+D111+D146+D291)</f>
        <v>1247645.74</v>
      </c>
      <c r="E316" s="142">
        <f>SUM(E9+E17+E33+E36+E45+E62+E111+E146+E291)</f>
        <v>61607.990000000005</v>
      </c>
      <c r="F316" s="4"/>
    </row>
    <row r="317" spans="1:6" ht="15">
      <c r="A317" s="2"/>
      <c r="B317" s="2"/>
      <c r="C317" s="2" t="s">
        <v>85</v>
      </c>
      <c r="D317" s="142">
        <f>SUM(D10)</f>
        <v>1510141.31</v>
      </c>
      <c r="E317" s="142">
        <f>SUM(E10)</f>
        <v>1505642.16</v>
      </c>
      <c r="F317" s="4"/>
    </row>
    <row r="318" spans="1:6" ht="15">
      <c r="A318" s="2"/>
      <c r="B318" s="2"/>
      <c r="C318" s="2" t="s">
        <v>113</v>
      </c>
      <c r="D318" s="142"/>
      <c r="E318" s="142"/>
      <c r="F318" s="4"/>
    </row>
    <row r="319" spans="1:6" ht="15.75">
      <c r="A319" s="2"/>
      <c r="B319" s="2"/>
      <c r="C319" s="5" t="s">
        <v>86</v>
      </c>
      <c r="D319" s="143">
        <f>SUM(D320:D331)</f>
        <v>7529302.8300000001</v>
      </c>
      <c r="E319" s="143">
        <f>SUM(E320:E331)</f>
        <v>3992467.65</v>
      </c>
      <c r="F319" s="4"/>
    </row>
    <row r="320" spans="1:6" ht="15">
      <c r="A320" s="2"/>
      <c r="B320" s="2"/>
      <c r="C320" s="2" t="s">
        <v>25</v>
      </c>
      <c r="D320" s="142">
        <f>SUM(D26+D38+D64+D70+D75+D86+D100+D113+D148+D155+D167+D181+D191+D217+D226+D243+D246+D249+D252+D258+D264+D273)</f>
        <v>1098805</v>
      </c>
      <c r="E320" s="142">
        <f>SUM(E26+E38+E64+E70+E75+E86+E100+E113+E148+E155+E167+E181+E191+E217+E226+E243+E246+E249+E252+E258+E264+E273)</f>
        <v>599469.23</v>
      </c>
      <c r="F320" s="4"/>
    </row>
    <row r="321" spans="1:6" ht="25.5">
      <c r="A321" s="2"/>
      <c r="B321" s="2"/>
      <c r="C321" s="7" t="s">
        <v>100</v>
      </c>
      <c r="D321" s="142">
        <f>SUM(D87)</f>
        <v>66386.720000000001</v>
      </c>
      <c r="E321" s="142">
        <f>SUM(E87)</f>
        <v>66262.73</v>
      </c>
      <c r="F321" s="4"/>
    </row>
    <row r="322" spans="1:6" ht="15">
      <c r="A322" s="2"/>
      <c r="B322" s="2"/>
      <c r="C322" s="7"/>
      <c r="D322" s="144"/>
      <c r="E322" s="144"/>
      <c r="F322" s="4"/>
    </row>
    <row r="323" spans="1:6" ht="15">
      <c r="A323" s="2"/>
      <c r="B323" s="2"/>
      <c r="C323" s="2" t="s">
        <v>87</v>
      </c>
      <c r="D323" s="142">
        <f>SUM(D20+D28+D40+D48+D54+D66+D77+D82+D89+D97+D102+D120+D150+D157+D169+D174+D183+D193+D198+D207+D212+D228+D254+D260)</f>
        <v>3485336.94</v>
      </c>
      <c r="E323" s="142">
        <f>SUM(E20+E28+E40+E48+E54+E66+E77+E82+E89+E97+E102+E120+E150+E157+E169+E174+E183+E193+E198+E207+E212+E228+E254+E260)</f>
        <v>1839352.44</v>
      </c>
      <c r="F323" s="4"/>
    </row>
    <row r="324" spans="1:6" ht="15">
      <c r="A324" s="2"/>
      <c r="B324" s="2"/>
      <c r="C324" s="2" t="s">
        <v>88</v>
      </c>
      <c r="D324" s="142">
        <f>SUM(D14+D21+D29+D41+D49+D55+D67+D72+D78+D83+D90+D103+D108+D121+D126+D130+D134+D151+D158+D170+D175+D184+D188+D194+D202+D208+D213+D221+D229+D239+D255+D261+D266+D278+D282+D294+D298)</f>
        <v>2259380.17</v>
      </c>
      <c r="E324" s="142">
        <f>SUM(E14+E21+E29+E41+E49+E55+E67+E72+E78+E83+E90+E103+E108+E121+E126+E130+E134+E151+E158+E170+E175+E184+E188+E194+E202+E208+E213+E221+E229+E239+E255+E261+E266+E278+E282+E294+E298)</f>
        <v>1174083.6399999999</v>
      </c>
      <c r="F324" s="4"/>
    </row>
    <row r="325" spans="1:6" ht="15">
      <c r="A325" s="2"/>
      <c r="B325" s="2"/>
      <c r="C325" s="2"/>
      <c r="D325" s="142"/>
      <c r="E325" s="142"/>
      <c r="F325" s="4"/>
    </row>
    <row r="326" spans="1:6" ht="15">
      <c r="A326" s="2"/>
      <c r="B326" s="2"/>
      <c r="C326" s="2" t="s">
        <v>42</v>
      </c>
      <c r="D326" s="142">
        <f>SUM(D306+D302+D270+D164+D161+D152+D122)</f>
        <v>536394</v>
      </c>
      <c r="E326" s="142">
        <f>SUM(E306+E302+E270+E164+E161+E152+E122)</f>
        <v>289697.44</v>
      </c>
      <c r="F326" s="4"/>
    </row>
    <row r="327" spans="1:6" ht="15">
      <c r="A327" s="2"/>
      <c r="B327" s="2"/>
      <c r="C327" s="2"/>
      <c r="D327" s="142"/>
      <c r="E327" s="142"/>
      <c r="F327" s="4"/>
    </row>
    <row r="328" spans="1:6" ht="15">
      <c r="A328" s="2"/>
      <c r="B328" s="2"/>
      <c r="C328" s="2"/>
      <c r="D328" s="2"/>
      <c r="E328" s="2"/>
      <c r="F328" s="4"/>
    </row>
    <row r="329" spans="1:6" ht="15">
      <c r="A329" s="2"/>
      <c r="B329" s="2"/>
      <c r="C329" s="2" t="s">
        <v>44</v>
      </c>
      <c r="D329" s="3">
        <f>SUM(D138)</f>
        <v>73000</v>
      </c>
      <c r="E329" s="2">
        <f>SUM(E138)</f>
        <v>23602.17</v>
      </c>
      <c r="F329" s="4"/>
    </row>
    <row r="330" spans="1:6" ht="15">
      <c r="A330" s="2"/>
      <c r="B330" s="2"/>
      <c r="C330" s="2"/>
      <c r="D330" s="2"/>
      <c r="E330" s="2"/>
      <c r="F330" s="4"/>
    </row>
    <row r="331" spans="1:6" ht="15">
      <c r="A331" s="2"/>
      <c r="B331" s="2"/>
      <c r="C331" s="2" t="s">
        <v>92</v>
      </c>
      <c r="D331" s="3">
        <f>SUM(D140)</f>
        <v>10000</v>
      </c>
      <c r="E331" s="3">
        <f>SUM(E140)</f>
        <v>0</v>
      </c>
      <c r="F331" s="4"/>
    </row>
    <row r="332" spans="1:6" ht="15">
      <c r="A332" s="2"/>
      <c r="B332" s="2"/>
      <c r="C332" s="2"/>
      <c r="D332" s="2"/>
      <c r="E332" s="2"/>
      <c r="F332" s="4"/>
    </row>
    <row r="333" spans="1:6" ht="15">
      <c r="A333" s="2"/>
      <c r="B333" s="2"/>
      <c r="C333" s="2"/>
      <c r="D333" s="3"/>
      <c r="E333" s="3"/>
      <c r="F333" s="4"/>
    </row>
    <row r="334" spans="1:6" ht="15">
      <c r="A334" s="2"/>
      <c r="B334" s="2"/>
      <c r="C334" s="2"/>
      <c r="D334" s="2"/>
      <c r="E334" s="2"/>
      <c r="F334" s="4"/>
    </row>
    <row r="335" spans="1:6" ht="15">
      <c r="A335" s="2"/>
      <c r="B335" s="2"/>
      <c r="C335" s="2"/>
      <c r="D335" s="3"/>
      <c r="E335" s="3"/>
      <c r="F335" s="4"/>
    </row>
    <row r="336" spans="1:6" ht="15">
      <c r="A336" s="2"/>
      <c r="B336" s="2"/>
      <c r="C336" s="2"/>
      <c r="D336" s="2"/>
      <c r="E336" s="2"/>
      <c r="F336" s="4"/>
    </row>
    <row r="337" spans="1:6" ht="15">
      <c r="A337" s="2"/>
      <c r="B337" s="2"/>
      <c r="C337" s="2"/>
      <c r="D337" s="2"/>
      <c r="E337" s="2"/>
      <c r="F337" s="4"/>
    </row>
    <row r="338" spans="1:6" ht="15">
      <c r="A338" s="2"/>
      <c r="B338" s="2"/>
      <c r="C338" s="2"/>
      <c r="D338" s="2"/>
      <c r="E338" s="2"/>
      <c r="F338" s="4"/>
    </row>
    <row r="339" spans="1:6" ht="15">
      <c r="A339" s="2"/>
      <c r="B339" s="2"/>
      <c r="C339" s="2"/>
      <c r="D339" s="2"/>
      <c r="E339" s="2"/>
      <c r="F339" s="4"/>
    </row>
    <row r="340" spans="1:6" ht="15">
      <c r="A340" s="2"/>
      <c r="B340" s="2"/>
      <c r="C340" s="2"/>
      <c r="D340" s="2"/>
      <c r="E340" s="2"/>
      <c r="F340" s="4"/>
    </row>
    <row r="341" spans="1:6" ht="15">
      <c r="A341" s="2"/>
      <c r="B341" s="2"/>
      <c r="C341" s="2"/>
      <c r="D341" s="2"/>
      <c r="E341" s="2"/>
      <c r="F341" s="4"/>
    </row>
    <row r="342" spans="1:6" ht="15">
      <c r="A342" s="2"/>
      <c r="B342" s="2"/>
      <c r="C342" s="2"/>
      <c r="D342" s="2"/>
      <c r="E342" s="2"/>
      <c r="F342" s="4"/>
    </row>
    <row r="343" spans="1:6" ht="15">
      <c r="A343" s="2"/>
      <c r="B343" s="2"/>
      <c r="C343" s="2"/>
      <c r="D343" s="2"/>
      <c r="E343" s="2"/>
      <c r="F343" s="4"/>
    </row>
    <row r="344" spans="1:6" ht="15">
      <c r="A344" s="2"/>
      <c r="B344" s="2"/>
      <c r="C344" s="2"/>
      <c r="D344" s="2"/>
      <c r="E344" s="2"/>
      <c r="F344" s="4"/>
    </row>
    <row r="345" spans="1:6" ht="15">
      <c r="A345" s="2"/>
      <c r="B345" s="2"/>
      <c r="C345" s="2"/>
      <c r="D345" s="2"/>
      <c r="E345" s="2"/>
      <c r="F345" s="4"/>
    </row>
    <row r="346" spans="1:6" ht="15">
      <c r="A346" s="2"/>
      <c r="B346" s="2"/>
      <c r="C346" s="2"/>
      <c r="D346" s="2"/>
      <c r="E346" s="2"/>
      <c r="F346" s="4"/>
    </row>
    <row r="347" spans="1:6" ht="15">
      <c r="A347" s="2"/>
      <c r="B347" s="2"/>
      <c r="C347" s="2"/>
      <c r="D347" s="2"/>
      <c r="E347" s="2"/>
      <c r="F347" s="4"/>
    </row>
    <row r="348" spans="1:6" ht="15">
      <c r="A348" s="2"/>
      <c r="B348" s="2"/>
      <c r="C348" s="2"/>
      <c r="D348" s="2"/>
      <c r="E348" s="2"/>
      <c r="F348" s="4"/>
    </row>
    <row r="349" spans="1:6" ht="15">
      <c r="A349" s="2"/>
      <c r="B349" s="2"/>
      <c r="C349" s="2"/>
      <c r="D349" s="2"/>
      <c r="E349" s="2"/>
      <c r="F349" s="4"/>
    </row>
    <row r="350" spans="1:6" ht="15">
      <c r="A350" s="2"/>
      <c r="B350" s="2"/>
      <c r="C350" s="2"/>
      <c r="D350" s="2"/>
      <c r="E350" s="2"/>
      <c r="F350" s="4"/>
    </row>
    <row r="351" spans="1:6" ht="15">
      <c r="A351" s="2"/>
      <c r="B351" s="2"/>
      <c r="C351" s="2"/>
      <c r="D351" s="2"/>
      <c r="E351" s="2"/>
      <c r="F351" s="4"/>
    </row>
    <row r="352" spans="1:6" ht="15">
      <c r="A352" s="2"/>
      <c r="B352" s="2"/>
      <c r="C352" s="2"/>
      <c r="D352" s="2"/>
      <c r="E352" s="2"/>
      <c r="F352" s="4"/>
    </row>
    <row r="353" spans="1:6" ht="15">
      <c r="A353" s="2"/>
      <c r="B353" s="2"/>
      <c r="C353" s="2"/>
      <c r="D353" s="2"/>
      <c r="E353" s="2"/>
      <c r="F353" s="4"/>
    </row>
    <row r="354" spans="1:6" ht="15">
      <c r="A354" s="2"/>
      <c r="B354" s="2"/>
      <c r="C354" s="2"/>
      <c r="D354" s="2"/>
      <c r="E354" s="2"/>
      <c r="F354" s="4"/>
    </row>
    <row r="355" spans="1:6" ht="15">
      <c r="A355" s="2"/>
      <c r="B355" s="2"/>
      <c r="C355" s="2"/>
      <c r="D355" s="2"/>
      <c r="E355" s="2"/>
      <c r="F355" s="4"/>
    </row>
    <row r="356" spans="1:6" ht="15">
      <c r="A356" s="2"/>
      <c r="B356" s="2"/>
      <c r="C356" s="2"/>
      <c r="D356" s="2"/>
      <c r="E356" s="2"/>
      <c r="F356" s="4"/>
    </row>
    <row r="357" spans="1:6" ht="15">
      <c r="A357" s="2"/>
      <c r="B357" s="2"/>
      <c r="C357" s="2"/>
      <c r="D357" s="2"/>
      <c r="E357" s="2"/>
      <c r="F357" s="4"/>
    </row>
    <row r="358" spans="1:6" ht="15">
      <c r="A358" s="2"/>
      <c r="B358" s="2"/>
      <c r="C358" s="2"/>
      <c r="D358" s="2"/>
      <c r="E358" s="2"/>
      <c r="F358" s="4"/>
    </row>
    <row r="359" spans="1:6" ht="15">
      <c r="A359" s="2"/>
      <c r="B359" s="2"/>
      <c r="C359" s="2"/>
      <c r="D359" s="2"/>
      <c r="E359" s="2"/>
      <c r="F359" s="4"/>
    </row>
    <row r="360" spans="1:6" ht="15">
      <c r="A360" s="2"/>
      <c r="B360" s="2"/>
      <c r="C360" s="2"/>
      <c r="D360" s="2"/>
      <c r="E360" s="2"/>
      <c r="F360" s="4"/>
    </row>
    <row r="361" spans="1:6" ht="15">
      <c r="A361" s="2"/>
      <c r="B361" s="2"/>
      <c r="C361" s="2"/>
      <c r="D361" s="2"/>
      <c r="E361" s="2"/>
      <c r="F361" s="4"/>
    </row>
    <row r="362" spans="1:6" ht="15">
      <c r="A362" s="2"/>
      <c r="B362" s="2"/>
      <c r="C362" s="2"/>
      <c r="D362" s="2"/>
      <c r="E362" s="2"/>
      <c r="F362" s="4"/>
    </row>
    <row r="363" spans="1:6" ht="15">
      <c r="A363" s="2"/>
      <c r="B363" s="2"/>
      <c r="C363" s="2"/>
      <c r="D363" s="2"/>
      <c r="E363" s="2"/>
      <c r="F363" s="4"/>
    </row>
    <row r="364" spans="1:6" ht="15">
      <c r="A364" s="2"/>
      <c r="B364" s="2"/>
      <c r="C364" s="2"/>
      <c r="D364" s="2"/>
      <c r="E364" s="2"/>
      <c r="F364" s="4"/>
    </row>
    <row r="365" spans="1:6" ht="15">
      <c r="A365" s="2"/>
      <c r="B365" s="2"/>
      <c r="C365" s="2"/>
      <c r="D365" s="2"/>
      <c r="E365" s="2"/>
      <c r="F365" s="4"/>
    </row>
    <row r="366" spans="1:6" ht="15">
      <c r="A366" s="2"/>
      <c r="B366" s="2"/>
      <c r="C366" s="2"/>
      <c r="D366" s="2"/>
      <c r="E366" s="2"/>
      <c r="F366" s="4"/>
    </row>
    <row r="367" spans="1:6" ht="15">
      <c r="A367" s="2"/>
      <c r="B367" s="2"/>
      <c r="C367" s="2"/>
      <c r="D367" s="2"/>
      <c r="E367" s="2"/>
      <c r="F367" s="4"/>
    </row>
    <row r="368" spans="1:6" ht="15">
      <c r="A368" s="2"/>
      <c r="B368" s="2"/>
      <c r="C368" s="2"/>
      <c r="D368" s="2"/>
      <c r="E368" s="2"/>
      <c r="F368" s="4"/>
    </row>
    <row r="369" spans="1:6" ht="15">
      <c r="A369" s="2"/>
      <c r="B369" s="2"/>
      <c r="C369" s="2"/>
      <c r="D369" s="2"/>
      <c r="E369" s="2"/>
      <c r="F369" s="4"/>
    </row>
    <row r="370" spans="1:6" ht="15">
      <c r="A370" s="2"/>
      <c r="B370" s="2"/>
      <c r="C370" s="2"/>
      <c r="D370" s="2"/>
      <c r="E370" s="2"/>
      <c r="F370" s="4"/>
    </row>
    <row r="371" spans="1:6" ht="15">
      <c r="A371" s="2"/>
      <c r="B371" s="2"/>
      <c r="C371" s="2"/>
      <c r="D371" s="2"/>
      <c r="E371" s="2"/>
      <c r="F371" s="4"/>
    </row>
    <row r="372" spans="1:6" ht="15">
      <c r="A372" s="2"/>
      <c r="B372" s="2"/>
      <c r="C372" s="2"/>
      <c r="D372" s="2"/>
      <c r="E372" s="2"/>
      <c r="F372" s="4"/>
    </row>
    <row r="373" spans="1:6" ht="15">
      <c r="A373" s="2"/>
      <c r="B373" s="2"/>
      <c r="C373" s="2"/>
      <c r="D373" s="2"/>
      <c r="E373" s="2"/>
      <c r="F373" s="4"/>
    </row>
    <row r="374" spans="1:6" ht="15">
      <c r="A374" s="2"/>
      <c r="B374" s="2"/>
      <c r="C374" s="2"/>
      <c r="D374" s="2"/>
      <c r="E374" s="2"/>
      <c r="F374" s="4"/>
    </row>
    <row r="375" spans="1:6" ht="15">
      <c r="A375" s="2"/>
      <c r="B375" s="2"/>
      <c r="C375" s="2"/>
      <c r="D375" s="2"/>
      <c r="E375" s="2"/>
      <c r="F375" s="4"/>
    </row>
    <row r="376" spans="1:6" ht="15">
      <c r="A376" s="2"/>
      <c r="B376" s="2"/>
      <c r="C376" s="2"/>
      <c r="D376" s="2"/>
      <c r="E376" s="2"/>
      <c r="F376" s="4"/>
    </row>
    <row r="377" spans="1:6" ht="15">
      <c r="A377" s="2"/>
      <c r="B377" s="2"/>
      <c r="C377" s="2"/>
      <c r="D377" s="2"/>
      <c r="E377" s="2"/>
      <c r="F377" s="4"/>
    </row>
    <row r="378" spans="1:6" ht="15">
      <c r="A378" s="2"/>
      <c r="B378" s="2"/>
      <c r="C378" s="2"/>
      <c r="D378" s="2"/>
      <c r="E378" s="2"/>
      <c r="F378" s="4"/>
    </row>
    <row r="379" spans="1:6" ht="15">
      <c r="A379" s="2"/>
      <c r="B379" s="2"/>
      <c r="C379" s="2"/>
      <c r="D379" s="2"/>
      <c r="E379" s="2"/>
      <c r="F379" s="4"/>
    </row>
    <row r="380" spans="1:6" ht="15">
      <c r="C380" s="2"/>
      <c r="D380" s="2"/>
      <c r="E380" s="2"/>
      <c r="F380" s="4"/>
    </row>
    <row r="381" spans="1:6" ht="15">
      <c r="C381" s="2"/>
      <c r="D381" s="2"/>
      <c r="E381" s="2"/>
      <c r="F381" s="4"/>
    </row>
    <row r="382" spans="1:6" ht="15">
      <c r="C382" s="2"/>
      <c r="D382" s="2"/>
      <c r="E382" s="2"/>
      <c r="F382" s="4"/>
    </row>
  </sheetData>
  <mergeCells count="1">
    <mergeCell ref="A307:C307"/>
  </mergeCells>
  <pageMargins left="0.67013888888888884" right="0.44027777777777777" top="0.78749999999999998" bottom="0.78333333333333333" header="0.51180555555555551" footer="0.51180555555555551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6</vt:i4>
      </vt:variant>
    </vt:vector>
  </HeadingPairs>
  <TitlesOfParts>
    <vt:vector size="8" baseType="lpstr">
      <vt:lpstr>wydatki</vt:lpstr>
      <vt:lpstr>Arkusz1</vt:lpstr>
      <vt:lpstr>Excel_BuiltIn_Print_Area_3_1</vt:lpstr>
      <vt:lpstr>Excel_BuiltIn_Print_Area_3_1_1</vt:lpstr>
      <vt:lpstr>Excel_BuiltIn_Print_Area_3_1_1_1</vt:lpstr>
      <vt:lpstr>Excel_BuiltIn_Print_Area_4_1</vt:lpstr>
      <vt:lpstr>Excel_BuiltIn_Print_Area_4_1_1</vt:lpstr>
      <vt:lpstr>wydatki!Obszar_wydruku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2015-08-21T11:45:56Z</cp:lastPrinted>
  <dcterms:created xsi:type="dcterms:W3CDTF">2011-07-28T10:18:07Z</dcterms:created>
  <dcterms:modified xsi:type="dcterms:W3CDTF">2015-08-21T11:47:58Z</dcterms:modified>
</cp:coreProperties>
</file>