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5480" windowHeight="8190" tabRatio="709"/>
  </bookViews>
  <sheets>
    <sheet name="wydatki" sheetId="1" r:id="rId1"/>
    <sheet name="Arkusz1" sheetId="2" r:id="rId2"/>
  </sheets>
  <definedNames>
    <definedName name="Excel_BuiltIn_Print_Area_3_1">wydatki!$A$1:$F$327</definedName>
    <definedName name="Excel_BuiltIn_Print_Area_3_1_1">wydatki!$A$1:$F$329</definedName>
    <definedName name="Excel_BuiltIn_Print_Area_3_1_1_1">wydatki!$A$1:$F$324</definedName>
    <definedName name="Excel_BuiltIn_Print_Area_4_1">wydatki!$A$1:$F$350</definedName>
    <definedName name="Excel_BuiltIn_Print_Area_4_1_1">wydatki!$A$1:$F$349</definedName>
    <definedName name="_xlnm.Print_Area" localSheetId="0">wydatki!$A$1:$F$348</definedName>
  </definedNames>
  <calcPr calcId="124519"/>
</workbook>
</file>

<file path=xl/calcChain.xml><?xml version="1.0" encoding="utf-8"?>
<calcChain xmlns="http://schemas.openxmlformats.org/spreadsheetml/2006/main">
  <c r="E335" i="1"/>
  <c r="D335"/>
  <c r="E334"/>
  <c r="D334"/>
  <c r="E333"/>
  <c r="D333"/>
  <c r="E332"/>
  <c r="D332"/>
  <c r="E329"/>
  <c r="E328" s="1"/>
  <c r="D329"/>
  <c r="E15"/>
  <c r="D15"/>
  <c r="E321"/>
  <c r="E320" s="1"/>
  <c r="E319" s="1"/>
  <c r="D321"/>
  <c r="D320" s="1"/>
  <c r="D319" s="1"/>
  <c r="E311"/>
  <c r="D311"/>
  <c r="E317"/>
  <c r="D317"/>
  <c r="E316"/>
  <c r="E315" s="1"/>
  <c r="D316"/>
  <c r="D315" s="1"/>
  <c r="E286"/>
  <c r="E285" s="1"/>
  <c r="D286"/>
  <c r="D285" s="1"/>
  <c r="E283"/>
  <c r="D283"/>
  <c r="E282"/>
  <c r="D282"/>
  <c r="D281" s="1"/>
  <c r="E281"/>
  <c r="E279"/>
  <c r="D279"/>
  <c r="E278"/>
  <c r="D278"/>
  <c r="E277"/>
  <c r="D277"/>
  <c r="E274"/>
  <c r="D274"/>
  <c r="E272"/>
  <c r="D272"/>
  <c r="D270" s="1"/>
  <c r="E270"/>
  <c r="E266"/>
  <c r="D266"/>
  <c r="E264"/>
  <c r="D264"/>
  <c r="E263"/>
  <c r="D263"/>
  <c r="D260"/>
  <c r="D259" s="1"/>
  <c r="E260"/>
  <c r="E259" s="1"/>
  <c r="E257"/>
  <c r="D257"/>
  <c r="D256" s="1"/>
  <c r="E256"/>
  <c r="E254"/>
  <c r="D254"/>
  <c r="D253" s="1"/>
  <c r="E253"/>
  <c r="E248"/>
  <c r="E247" s="1"/>
  <c r="D248"/>
  <c r="D247" s="1"/>
  <c r="D246" s="1"/>
  <c r="E83"/>
  <c r="D83"/>
  <c r="E81"/>
  <c r="E80" s="1"/>
  <c r="D81"/>
  <c r="D80" s="1"/>
  <c r="E77"/>
  <c r="D77"/>
  <c r="E31"/>
  <c r="E30" s="1"/>
  <c r="D31"/>
  <c r="D30" s="1"/>
  <c r="E336"/>
  <c r="E192"/>
  <c r="E191" s="1"/>
  <c r="D192"/>
  <c r="D191" s="1"/>
  <c r="E187"/>
  <c r="E186" s="1"/>
  <c r="D187"/>
  <c r="D186" s="1"/>
  <c r="E127"/>
  <c r="D127"/>
  <c r="E126"/>
  <c r="D126"/>
  <c r="E124"/>
  <c r="E123" s="1"/>
  <c r="D124"/>
  <c r="D123" s="1"/>
  <c r="E97"/>
  <c r="E96" s="1"/>
  <c r="D97"/>
  <c r="D96" s="1"/>
  <c r="E8"/>
  <c r="D8"/>
  <c r="D252" l="1"/>
  <c r="D330"/>
  <c r="D328" s="1"/>
  <c r="F15"/>
  <c r="F311"/>
  <c r="F320"/>
  <c r="E252"/>
  <c r="F316"/>
  <c r="F317"/>
  <c r="E262"/>
  <c r="F278"/>
  <c r="F277"/>
  <c r="D262"/>
  <c r="F285"/>
  <c r="F286"/>
  <c r="F281"/>
  <c r="F282"/>
  <c r="F270"/>
  <c r="F263"/>
  <c r="F264"/>
  <c r="F272"/>
  <c r="F256"/>
  <c r="F259"/>
  <c r="F260"/>
  <c r="F253"/>
  <c r="F254"/>
  <c r="F257"/>
  <c r="F252"/>
  <c r="F247"/>
  <c r="E246"/>
  <c r="F246" s="1"/>
  <c r="F81"/>
  <c r="F80"/>
  <c r="F31"/>
  <c r="F126"/>
  <c r="F124"/>
  <c r="E185"/>
  <c r="D185"/>
  <c r="D167"/>
  <c r="D130"/>
  <c r="D67"/>
  <c r="E18"/>
  <c r="E139"/>
  <c r="D139"/>
  <c r="D336"/>
  <c r="F262" l="1"/>
  <c r="F185"/>
  <c r="F186"/>
  <c r="F139"/>
  <c r="D89"/>
  <c r="E117"/>
  <c r="D117"/>
  <c r="E121"/>
  <c r="D121"/>
  <c r="E291"/>
  <c r="D291"/>
  <c r="E190"/>
  <c r="D190"/>
  <c r="E290" l="1"/>
  <c r="D290"/>
  <c r="D289" s="1"/>
  <c r="D224"/>
  <c r="D223" s="1"/>
  <c r="E224"/>
  <c r="E223" s="1"/>
  <c r="E143"/>
  <c r="E116"/>
  <c r="E115" s="1"/>
  <c r="D116"/>
  <c r="D115" s="1"/>
  <c r="E89"/>
  <c r="E72"/>
  <c r="E177"/>
  <c r="D177"/>
  <c r="E104"/>
  <c r="D104"/>
  <c r="F223" l="1"/>
  <c r="F224"/>
  <c r="E289"/>
  <c r="F290"/>
  <c r="F115"/>
  <c r="E43"/>
  <c r="D43"/>
  <c r="E12"/>
  <c r="D12"/>
  <c r="E210"/>
  <c r="E209" s="1"/>
  <c r="D210"/>
  <c r="D209" s="1"/>
  <c r="D208" s="1"/>
  <c r="E197"/>
  <c r="D197"/>
  <c r="E196"/>
  <c r="E195" s="1"/>
  <c r="D196"/>
  <c r="D195" s="1"/>
  <c r="E162"/>
  <c r="D162"/>
  <c r="D161" s="1"/>
  <c r="E161"/>
  <c r="E76"/>
  <c r="E75" s="1"/>
  <c r="D76"/>
  <c r="D75" s="1"/>
  <c r="D7"/>
  <c r="D10"/>
  <c r="E10"/>
  <c r="D11"/>
  <c r="E11"/>
  <c r="D17"/>
  <c r="D14" s="1"/>
  <c r="E17"/>
  <c r="E14" s="1"/>
  <c r="D18"/>
  <c r="D26"/>
  <c r="D24" s="1"/>
  <c r="E26"/>
  <c r="D34"/>
  <c r="E34"/>
  <c r="D38"/>
  <c r="D36" s="1"/>
  <c r="E38"/>
  <c r="E36" s="1"/>
  <c r="D45"/>
  <c r="E45"/>
  <c r="D46"/>
  <c r="E46"/>
  <c r="D53"/>
  <c r="D52" s="1"/>
  <c r="E53"/>
  <c r="E52" s="1"/>
  <c r="E51" s="1"/>
  <c r="D54"/>
  <c r="E54"/>
  <c r="D61"/>
  <c r="D59" s="1"/>
  <c r="D58" s="1"/>
  <c r="E61"/>
  <c r="E59" s="1"/>
  <c r="E58" s="1"/>
  <c r="D65"/>
  <c r="E67"/>
  <c r="E65" s="1"/>
  <c r="E64" s="1"/>
  <c r="D72"/>
  <c r="D70" s="1"/>
  <c r="D69" s="1"/>
  <c r="E70"/>
  <c r="E69" s="1"/>
  <c r="D87"/>
  <c r="D86" s="1"/>
  <c r="E87"/>
  <c r="E86" s="1"/>
  <c r="D103"/>
  <c r="D102" s="1"/>
  <c r="E103"/>
  <c r="E102" s="1"/>
  <c r="D107"/>
  <c r="E107"/>
  <c r="D111"/>
  <c r="D109" s="1"/>
  <c r="D106" s="1"/>
  <c r="E111"/>
  <c r="E109" s="1"/>
  <c r="E106" s="1"/>
  <c r="D120"/>
  <c r="D119" s="1"/>
  <c r="E120"/>
  <c r="E119" s="1"/>
  <c r="D129"/>
  <c r="E130"/>
  <c r="E129" s="1"/>
  <c r="D131"/>
  <c r="E131"/>
  <c r="D134"/>
  <c r="E134"/>
  <c r="D135"/>
  <c r="E135"/>
  <c r="D143"/>
  <c r="D141" s="1"/>
  <c r="D138" s="1"/>
  <c r="E141"/>
  <c r="E138" s="1"/>
  <c r="D154"/>
  <c r="D152" s="1"/>
  <c r="E154"/>
  <c r="D159"/>
  <c r="D158" s="1"/>
  <c r="E159"/>
  <c r="E158" s="1"/>
  <c r="D165"/>
  <c r="D164" s="1"/>
  <c r="E167"/>
  <c r="E165" s="1"/>
  <c r="E164" s="1"/>
  <c r="D172"/>
  <c r="D171" s="1"/>
  <c r="E172"/>
  <c r="E171" s="1"/>
  <c r="E170" s="1"/>
  <c r="D176"/>
  <c r="D175" s="1"/>
  <c r="E176"/>
  <c r="E175" s="1"/>
  <c r="D182"/>
  <c r="D180" s="1"/>
  <c r="E182"/>
  <c r="E180" s="1"/>
  <c r="E179" s="1"/>
  <c r="D204"/>
  <c r="D203" s="1"/>
  <c r="E204"/>
  <c r="E203" s="1"/>
  <c r="D217"/>
  <c r="D213" s="1"/>
  <c r="E217"/>
  <c r="E213" s="1"/>
  <c r="D218"/>
  <c r="E218"/>
  <c r="D221"/>
  <c r="D220" s="1"/>
  <c r="E221"/>
  <c r="E220" s="1"/>
  <c r="D227"/>
  <c r="D226" s="1"/>
  <c r="E227"/>
  <c r="D232"/>
  <c r="D230" s="1"/>
  <c r="E232"/>
  <c r="E230" s="1"/>
  <c r="E229" s="1"/>
  <c r="D238"/>
  <c r="D236" s="1"/>
  <c r="E238"/>
  <c r="E236" s="1"/>
  <c r="E235" s="1"/>
  <c r="D244"/>
  <c r="D242" s="1"/>
  <c r="D241" s="1"/>
  <c r="E244"/>
  <c r="E242" s="1"/>
  <c r="E241" s="1"/>
  <c r="D295"/>
  <c r="D294" s="1"/>
  <c r="D293" s="1"/>
  <c r="E295"/>
  <c r="E294" s="1"/>
  <c r="D298"/>
  <c r="E298"/>
  <c r="D303"/>
  <c r="D302" s="1"/>
  <c r="E303"/>
  <c r="E302" s="1"/>
  <c r="D307"/>
  <c r="D306" s="1"/>
  <c r="D305" s="1"/>
  <c r="E307"/>
  <c r="E306" s="1"/>
  <c r="E309"/>
  <c r="D313"/>
  <c r="D310" s="1"/>
  <c r="D309" s="1"/>
  <c r="E313"/>
  <c r="E310" s="1"/>
  <c r="F289" l="1"/>
  <c r="F176"/>
  <c r="E57"/>
  <c r="F103"/>
  <c r="E133"/>
  <c r="E337"/>
  <c r="E331" s="1"/>
  <c r="E341" s="1"/>
  <c r="F43"/>
  <c r="F130"/>
  <c r="E152"/>
  <c r="E151" s="1"/>
  <c r="E137" s="1"/>
  <c r="F107"/>
  <c r="F34"/>
  <c r="E41"/>
  <c r="F53"/>
  <c r="F159"/>
  <c r="E24"/>
  <c r="E23" s="1"/>
  <c r="E21" s="1"/>
  <c r="F129"/>
  <c r="E226"/>
  <c r="F226" s="1"/>
  <c r="F227"/>
  <c r="D133"/>
  <c r="F133" s="1"/>
  <c r="D337"/>
  <c r="D331" s="1"/>
  <c r="D341" s="1"/>
  <c r="E33"/>
  <c r="D33"/>
  <c r="F217"/>
  <c r="E202"/>
  <c r="E194" s="1"/>
  <c r="F203"/>
  <c r="F195"/>
  <c r="F196"/>
  <c r="F298"/>
  <c r="D297"/>
  <c r="D288" s="1"/>
  <c r="D94"/>
  <c r="D93" s="1"/>
  <c r="D101"/>
  <c r="E94"/>
  <c r="E93" s="1"/>
  <c r="F11"/>
  <c r="E7"/>
  <c r="F7" s="1"/>
  <c r="F10"/>
  <c r="F209"/>
  <c r="E208"/>
  <c r="F161"/>
  <c r="F162"/>
  <c r="F313"/>
  <c r="F310"/>
  <c r="F309"/>
  <c r="F96"/>
  <c r="F315"/>
  <c r="F319"/>
  <c r="E305"/>
  <c r="F305" s="1"/>
  <c r="F306"/>
  <c r="F302"/>
  <c r="E297"/>
  <c r="E293"/>
  <c r="F294"/>
  <c r="F242"/>
  <c r="F221"/>
  <c r="F131"/>
  <c r="F119"/>
  <c r="F241"/>
  <c r="D235"/>
  <c r="F235" s="1"/>
  <c r="F236"/>
  <c r="D229"/>
  <c r="F230"/>
  <c r="F220"/>
  <c r="F213"/>
  <c r="D202"/>
  <c r="D194" s="1"/>
  <c r="D179"/>
  <c r="F179" s="1"/>
  <c r="F180"/>
  <c r="F175"/>
  <c r="D170"/>
  <c r="F170" s="1"/>
  <c r="F171"/>
  <c r="F165"/>
  <c r="F164"/>
  <c r="F158"/>
  <c r="D151"/>
  <c r="F141"/>
  <c r="F138"/>
  <c r="F134"/>
  <c r="F123"/>
  <c r="F106"/>
  <c r="F109"/>
  <c r="F102"/>
  <c r="F94"/>
  <c r="F87"/>
  <c r="F75"/>
  <c r="F70"/>
  <c r="D64"/>
  <c r="F64" s="1"/>
  <c r="F65"/>
  <c r="F59"/>
  <c r="D51"/>
  <c r="F51" s="1"/>
  <c r="F52"/>
  <c r="F45"/>
  <c r="E42"/>
  <c r="D41"/>
  <c r="D42"/>
  <c r="F36"/>
  <c r="D23"/>
  <c r="D21" s="1"/>
  <c r="F14"/>
  <c r="F17"/>
  <c r="D6"/>
  <c r="F8"/>
  <c r="F152" l="1"/>
  <c r="E207"/>
  <c r="E6"/>
  <c r="F41"/>
  <c r="D137"/>
  <c r="E288"/>
  <c r="F288" s="1"/>
  <c r="F229"/>
  <c r="D207"/>
  <c r="D57"/>
  <c r="F57" s="1"/>
  <c r="E29"/>
  <c r="F24"/>
  <c r="F151"/>
  <c r="F21"/>
  <c r="F33"/>
  <c r="F194"/>
  <c r="F23"/>
  <c r="F297"/>
  <c r="E101"/>
  <c r="F101" s="1"/>
  <c r="F86"/>
  <c r="F42"/>
  <c r="F93"/>
  <c r="F191"/>
  <c r="F208"/>
  <c r="F293"/>
  <c r="F202"/>
  <c r="F69"/>
  <c r="F58"/>
  <c r="F6"/>
  <c r="E324" l="1"/>
  <c r="F30"/>
  <c r="D29"/>
  <c r="F29" s="1"/>
  <c r="F207"/>
  <c r="F190"/>
  <c r="F137"/>
  <c r="D324" l="1"/>
  <c r="E326"/>
  <c r="D326" l="1"/>
  <c r="F324"/>
</calcChain>
</file>

<file path=xl/sharedStrings.xml><?xml version="1.0" encoding="utf-8"?>
<sst xmlns="http://schemas.openxmlformats.org/spreadsheetml/2006/main" count="335" uniqueCount="120">
  <si>
    <t>Plan wg</t>
  </si>
  <si>
    <t>Wykonanie</t>
  </si>
  <si>
    <t>Dział</t>
  </si>
  <si>
    <t>Rozdział</t>
  </si>
  <si>
    <t>Nazwa</t>
  </si>
  <si>
    <t>uchwały</t>
  </si>
  <si>
    <t>%</t>
  </si>
  <si>
    <t>O10</t>
  </si>
  <si>
    <t>Rolnictwo i łowiectwo</t>
  </si>
  <si>
    <t>O1010</t>
  </si>
  <si>
    <t>Infrastruktura wodociągowa i sanitacyjna wsi</t>
  </si>
  <si>
    <t>Wydatki majątkowe, w tym:</t>
  </si>
  <si>
    <t>- inwestycje i zakupy inwestycyjne</t>
  </si>
  <si>
    <t>O1030</t>
  </si>
  <si>
    <t>Izby rolnicze</t>
  </si>
  <si>
    <t>Wydatki bieżące, w tym:</t>
  </si>
  <si>
    <t>Wydatki jednostek budżetowych, z tego:</t>
  </si>
  <si>
    <t>- wydatki związane z realizacją ich zadań statutowych</t>
  </si>
  <si>
    <t>O1095</t>
  </si>
  <si>
    <t xml:space="preserve">Pozostała działalność </t>
  </si>
  <si>
    <t>- wynagrodzenia i składki od nich naliczane</t>
  </si>
  <si>
    <t>Pozostała działalność</t>
  </si>
  <si>
    <t>Wytwarzanie i zaopatrywanie w energię</t>
  </si>
  <si>
    <t>elektryczną, wodę i gaz</t>
  </si>
  <si>
    <t>Dostarczanie wody</t>
  </si>
  <si>
    <t>Świadczenia na rzecz osób fizycznych</t>
  </si>
  <si>
    <t>Transport i łączność</t>
  </si>
  <si>
    <t>Drogi publiczne gminne</t>
  </si>
  <si>
    <t>Gospodarka mieszkaniowa</t>
  </si>
  <si>
    <t>Gospodarka gruntami i nieruchomościami</t>
  </si>
  <si>
    <t>Działalność usługowa</t>
  </si>
  <si>
    <t>Plany zagospodarowania przestrzennego</t>
  </si>
  <si>
    <t>Administracja publiczna</t>
  </si>
  <si>
    <t>Urzędy Wojewódzkie</t>
  </si>
  <si>
    <t>Rady Gmin</t>
  </si>
  <si>
    <t>Urzędy Gmin</t>
  </si>
  <si>
    <t>Promocja j.s.t.</t>
  </si>
  <si>
    <t xml:space="preserve">Urzędy naczelnych organów władzy </t>
  </si>
  <si>
    <t>państwowej,kontroli i ochrony prawa</t>
  </si>
  <si>
    <t>Jednostki terenowe Policji</t>
  </si>
  <si>
    <t>Ochotnicze Straże Pożarne</t>
  </si>
  <si>
    <t>Wydatki majątkowe</t>
  </si>
  <si>
    <t>Dotacje na zadania bieżące</t>
  </si>
  <si>
    <t>Zarządzanie kryzysowe</t>
  </si>
  <si>
    <t>Obsługa długu publicznego</t>
  </si>
  <si>
    <t>Wydatki na obsługę długu</t>
  </si>
  <si>
    <t>Różna rozliczenia</t>
  </si>
  <si>
    <t>Rezerwy ogólne i celowe</t>
  </si>
  <si>
    <t>Rezerwa ogólna</t>
  </si>
  <si>
    <t>Oświata i wychowanie</t>
  </si>
  <si>
    <t>Szkoły podstawowe</t>
  </si>
  <si>
    <t>Oddziały przedszkolne w szkołach podstawowych</t>
  </si>
  <si>
    <t>Przedszkola</t>
  </si>
  <si>
    <t>Gimnazja</t>
  </si>
  <si>
    <t>Dowożenie uczniów do szkół</t>
  </si>
  <si>
    <t>Dokształcanie i doskonalenie nauczycieli</t>
  </si>
  <si>
    <t>Stołówki szkolne</t>
  </si>
  <si>
    <t>Ochrona zdrowia</t>
  </si>
  <si>
    <t>Przeciwdziałanie alkoholizmowi</t>
  </si>
  <si>
    <t>Pomoc społeczna</t>
  </si>
  <si>
    <t>Świadczenia rodzinne, świadczenie z funduszu alimentacyjnego</t>
  </si>
  <si>
    <t>oraz składki na ubezpieczenia emerytalne i rentowe</t>
  </si>
  <si>
    <t>z ubezpieczenia społecznego</t>
  </si>
  <si>
    <t xml:space="preserve">Składki na ubezpieczenie zdrowotne opłacane </t>
  </si>
  <si>
    <t>za osoby  pobierające niektóre świadczenia</t>
  </si>
  <si>
    <t xml:space="preserve"> z pomocy społecznej, niektóre świadczenia </t>
  </si>
  <si>
    <t>rodzinne oraz za osoby uczestniczące w</t>
  </si>
  <si>
    <t>zajęciach centrum integracji społecznej</t>
  </si>
  <si>
    <t>Dodatki mieszkaniowe</t>
  </si>
  <si>
    <t>Zasiłki stałe</t>
  </si>
  <si>
    <t>Ośrodki pomocy społecznej</t>
  </si>
  <si>
    <t>Usługi opiekuńcze i specjalistyczne usługi opiekuńcze</t>
  </si>
  <si>
    <t>Edukacyjna opieka wychowawcza</t>
  </si>
  <si>
    <t>Pomoc materialna dla uczniów</t>
  </si>
  <si>
    <t>Gospodarka komunalna i ochrona środowiska</t>
  </si>
  <si>
    <t>Oświetlenie ulic, placów i dróg</t>
  </si>
  <si>
    <t>Kultura i ochrona dziedzictwa narodowego</t>
  </si>
  <si>
    <t>Biblioteki</t>
  </si>
  <si>
    <t>Ogółem</t>
  </si>
  <si>
    <t>Majątkowe</t>
  </si>
  <si>
    <t xml:space="preserve">Inwestycje </t>
  </si>
  <si>
    <t>Bieżące</t>
  </si>
  <si>
    <t>Wynagrodzenia</t>
  </si>
  <si>
    <t>Wydatki związane z realizacją zadań statutowych</t>
  </si>
  <si>
    <t>Inne formy wychowania przedszkolnego</t>
  </si>
  <si>
    <t>Zwalczanie narkomanii</t>
  </si>
  <si>
    <t>Zadania w zakresie przeciwdziałania przemocy w rodzinie</t>
  </si>
  <si>
    <t>rezerwa</t>
  </si>
  <si>
    <t>Bezpieczeństwo publiczne i ochrona przeciwpożarowa</t>
  </si>
  <si>
    <t>Urzędy naczelnych organów władzy państwowej</t>
  </si>
  <si>
    <t>kontroli i ochrony prawa oraz sądownictwa</t>
  </si>
  <si>
    <t>Obrona cywilna</t>
  </si>
  <si>
    <t>Tabela Nr 4</t>
  </si>
  <si>
    <t xml:space="preserve">Kultura fizyczna </t>
  </si>
  <si>
    <t xml:space="preserve">Zadania w zakresie kultury fizycznej </t>
  </si>
  <si>
    <t>Poradnie psychologiczno-pedagogiczne w tym poradnie specjalistyczne</t>
  </si>
  <si>
    <t xml:space="preserve"> - dotacje na inwestycje i zakupy inwestycyjne</t>
  </si>
  <si>
    <t>Obsługa papierów wartościowych, kredytów i pożyczek j.s.t.</t>
  </si>
  <si>
    <t>dotacje na inwestycje</t>
  </si>
  <si>
    <t>Realizacja zadań wymagających stosowania specjalnej organizacji nauki i metod pracy dla dzieci w przedszkolach, oddziałach przedszkolnych w szkołach podstawowych i innych formach wychowania przedszkolnego</t>
  </si>
  <si>
    <t>Świadczenie wychowawcze</t>
  </si>
  <si>
    <t>Wykonanie wydatków w I półroczu 2017 roku</t>
  </si>
  <si>
    <t>Drogi publiczne powiatowe</t>
  </si>
  <si>
    <t>Wspólna obsługa jednostek samorządu terytorialnego</t>
  </si>
  <si>
    <t>Pomoc w zakresie dożywiania</t>
  </si>
  <si>
    <t>Pomoc materialna dla uczniów o charakterze motywacyjnym</t>
  </si>
  <si>
    <t>Rodzina</t>
  </si>
  <si>
    <t>Rodziny zastępcze</t>
  </si>
  <si>
    <t>Wspieranie rodziny</t>
  </si>
  <si>
    <t>Karta dużej rodziny</t>
  </si>
  <si>
    <t>str.1</t>
  </si>
  <si>
    <t>str.2</t>
  </si>
  <si>
    <t>str.3</t>
  </si>
  <si>
    <t>str.4</t>
  </si>
  <si>
    <t>str.5</t>
  </si>
  <si>
    <t>Zasiłki i pomoc w naturze oraz składki na ubezpieczenia emerytalne i rentowe</t>
  </si>
  <si>
    <t>str.6</t>
  </si>
  <si>
    <t>str.7</t>
  </si>
  <si>
    <t>Gospodarka odpadami</t>
  </si>
  <si>
    <t>Oczyszczanie miast i wsi</t>
  </si>
</sst>
</file>

<file path=xl/styles.xml><?xml version="1.0" encoding="utf-8"?>
<styleSheet xmlns="http://schemas.openxmlformats.org/spreadsheetml/2006/main">
  <numFmts count="1">
    <numFmt numFmtId="164" formatCode="0.0"/>
  </numFmts>
  <fonts count="15">
    <font>
      <sz val="10"/>
      <name val="Arial CE"/>
      <family val="2"/>
      <charset val="238"/>
    </font>
    <font>
      <i/>
      <sz val="9"/>
      <name val="Verdana"/>
      <family val="2"/>
      <charset val="1"/>
    </font>
    <font>
      <sz val="12"/>
      <name val="Arial CE"/>
      <family val="2"/>
      <charset val="238"/>
    </font>
    <font>
      <b/>
      <sz val="12"/>
      <name val="Arial CE"/>
      <family val="2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i/>
      <u/>
      <sz val="11"/>
      <name val="Calibri"/>
      <family val="2"/>
      <charset val="238"/>
      <scheme val="minor"/>
    </font>
    <font>
      <i/>
      <sz val="8"/>
      <name val="Calibri"/>
      <family val="2"/>
      <charset val="238"/>
      <scheme val="minor"/>
    </font>
    <font>
      <b/>
      <sz val="10"/>
      <name val="Arial CE"/>
      <family val="2"/>
      <charset val="238"/>
    </font>
    <font>
      <i/>
      <sz val="10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55"/>
        <bgColor indexed="22"/>
      </patternFill>
    </fill>
    <fill>
      <patternFill patternType="solid">
        <fgColor indexed="31"/>
        <bgColor indexed="22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22"/>
      </patternFill>
    </fill>
  </fills>
  <borders count="45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8"/>
      </left>
      <right style="hair">
        <color indexed="8"/>
      </right>
      <top style="thin">
        <color indexed="64"/>
      </top>
      <bottom/>
      <diagonal/>
    </border>
    <border>
      <left style="hair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8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hair">
        <color indexed="8"/>
      </bottom>
      <diagonal/>
    </border>
    <border>
      <left style="thin">
        <color indexed="64"/>
      </left>
      <right/>
      <top style="hair">
        <color indexed="8"/>
      </top>
      <bottom/>
      <diagonal/>
    </border>
    <border>
      <left/>
      <right style="thin">
        <color indexed="64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thin">
        <color indexed="64"/>
      </right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hair">
        <color indexed="8"/>
      </top>
      <bottom style="hair">
        <color indexed="8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8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8"/>
      </left>
      <right style="hair">
        <color indexed="64"/>
      </right>
      <top/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64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64"/>
      </right>
      <top style="hair">
        <color indexed="8"/>
      </top>
      <bottom style="hair">
        <color indexed="8"/>
      </bottom>
      <diagonal/>
    </border>
    <border>
      <left/>
      <right style="hair">
        <color indexed="64"/>
      </right>
      <top style="hair">
        <color indexed="8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8"/>
      </top>
      <bottom/>
      <diagonal/>
    </border>
    <border>
      <left/>
      <right style="hair">
        <color indexed="64"/>
      </right>
      <top/>
      <bottom style="hair">
        <color indexed="8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</borders>
  <cellStyleXfs count="1">
    <xf numFmtId="0" fontId="0" fillId="0" borderId="0"/>
  </cellStyleXfs>
  <cellXfs count="197">
    <xf numFmtId="0" fontId="0" fillId="0" borderId="0" xfId="0"/>
    <xf numFmtId="0" fontId="0" fillId="0" borderId="0" xfId="0" applyNumberFormat="1"/>
    <xf numFmtId="0" fontId="2" fillId="0" borderId="0" xfId="0" applyFont="1" applyBorder="1"/>
    <xf numFmtId="0" fontId="0" fillId="0" borderId="0" xfId="0" applyBorder="1"/>
    <xf numFmtId="0" fontId="3" fillId="0" borderId="0" xfId="0" applyFont="1" applyBorder="1"/>
    <xf numFmtId="0" fontId="1" fillId="0" borderId="0" xfId="0" applyFont="1" applyBorder="1" applyAlignment="1">
      <alignment horizontal="left"/>
    </xf>
    <xf numFmtId="0" fontId="4" fillId="0" borderId="0" xfId="0" applyFont="1"/>
    <xf numFmtId="0" fontId="5" fillId="2" borderId="8" xfId="0" applyFont="1" applyFill="1" applyBorder="1" applyAlignment="1">
      <alignment horizontal="center"/>
    </xf>
    <xf numFmtId="0" fontId="5" fillId="2" borderId="9" xfId="0" applyFont="1" applyFill="1" applyBorder="1"/>
    <xf numFmtId="0" fontId="4" fillId="2" borderId="9" xfId="0" applyFont="1" applyFill="1" applyBorder="1"/>
    <xf numFmtId="0" fontId="6" fillId="2" borderId="10" xfId="0" applyFont="1" applyFill="1" applyBorder="1"/>
    <xf numFmtId="0" fontId="5" fillId="3" borderId="12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4" fontId="5" fillId="3" borderId="0" xfId="0" applyNumberFormat="1" applyFont="1" applyFill="1" applyBorder="1"/>
    <xf numFmtId="164" fontId="6" fillId="4" borderId="13" xfId="0" applyNumberFormat="1" applyFont="1" applyFill="1" applyBorder="1"/>
    <xf numFmtId="0" fontId="7" fillId="0" borderId="12" xfId="0" applyFont="1" applyBorder="1" applyAlignment="1"/>
    <xf numFmtId="0" fontId="6" fillId="0" borderId="0" xfId="0" applyFont="1" applyBorder="1" applyAlignment="1">
      <alignment horizontal="center"/>
    </xf>
    <xf numFmtId="0" fontId="6" fillId="0" borderId="3" xfId="0" applyFont="1" applyBorder="1" applyAlignment="1">
      <alignment horizontal="left"/>
    </xf>
    <xf numFmtId="4" fontId="6" fillId="0" borderId="3" xfId="0" applyNumberFormat="1" applyFont="1" applyBorder="1"/>
    <xf numFmtId="0" fontId="4" fillId="0" borderId="0" xfId="0" applyFont="1" applyBorder="1" applyAlignment="1">
      <alignment horizontal="center"/>
    </xf>
    <xf numFmtId="0" fontId="8" fillId="0" borderId="4" xfId="0" applyFont="1" applyBorder="1"/>
    <xf numFmtId="4" fontId="8" fillId="0" borderId="4" xfId="0" applyNumberFormat="1" applyFont="1" applyBorder="1"/>
    <xf numFmtId="164" fontId="4" fillId="4" borderId="13" xfId="0" applyNumberFormat="1" applyFont="1" applyFill="1" applyBorder="1"/>
    <xf numFmtId="0" fontId="4" fillId="0" borderId="4" xfId="0" applyFont="1" applyBorder="1"/>
    <xf numFmtId="4" fontId="4" fillId="0" borderId="4" xfId="0" applyNumberFormat="1" applyFont="1" applyBorder="1"/>
    <xf numFmtId="164" fontId="7" fillId="4" borderId="13" xfId="0" applyNumberFormat="1" applyFont="1" applyFill="1" applyBorder="1"/>
    <xf numFmtId="0" fontId="6" fillId="0" borderId="0" xfId="0" applyFont="1" applyBorder="1" applyAlignment="1">
      <alignment horizontal="left"/>
    </xf>
    <xf numFmtId="4" fontId="6" fillId="0" borderId="0" xfId="0" applyNumberFormat="1" applyFont="1" applyBorder="1"/>
    <xf numFmtId="0" fontId="7" fillId="0" borderId="0" xfId="0" applyFont="1" applyBorder="1" applyAlignment="1">
      <alignment horizontal="center"/>
    </xf>
    <xf numFmtId="0" fontId="8" fillId="0" borderId="4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4" fontId="7" fillId="0" borderId="4" xfId="0" applyNumberFormat="1" applyFont="1" applyBorder="1"/>
    <xf numFmtId="0" fontId="4" fillId="0" borderId="2" xfId="0" applyFont="1" applyBorder="1"/>
    <xf numFmtId="0" fontId="4" fillId="4" borderId="13" xfId="0" applyFont="1" applyFill="1" applyBorder="1"/>
    <xf numFmtId="0" fontId="4" fillId="0" borderId="4" xfId="0" applyFont="1" applyBorder="1" applyAlignment="1">
      <alignment horizontal="left"/>
    </xf>
    <xf numFmtId="0" fontId="4" fillId="3" borderId="12" xfId="0" applyFont="1" applyFill="1" applyBorder="1" applyAlignment="1">
      <alignment horizontal="center"/>
    </xf>
    <xf numFmtId="4" fontId="4" fillId="3" borderId="0" xfId="0" applyNumberFormat="1" applyFont="1" applyFill="1" applyBorder="1"/>
    <xf numFmtId="0" fontId="7" fillId="0" borderId="12" xfId="0" applyFont="1" applyBorder="1" applyAlignment="1">
      <alignment horizontal="center"/>
    </xf>
    <xf numFmtId="0" fontId="6" fillId="0" borderId="0" xfId="0" applyFont="1" applyBorder="1"/>
    <xf numFmtId="0" fontId="4" fillId="0" borderId="12" xfId="0" applyFont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4" fontId="4" fillId="0" borderId="0" xfId="0" applyNumberFormat="1" applyFont="1" applyBorder="1"/>
    <xf numFmtId="0" fontId="5" fillId="0" borderId="12" xfId="0" applyFont="1" applyBorder="1" applyAlignment="1">
      <alignment horizontal="center"/>
    </xf>
    <xf numFmtId="4" fontId="5" fillId="0" borderId="0" xfId="0" applyNumberFormat="1" applyFont="1" applyBorder="1"/>
    <xf numFmtId="164" fontId="8" fillId="4" borderId="13" xfId="0" applyNumberFormat="1" applyFont="1" applyFill="1" applyBorder="1"/>
    <xf numFmtId="0" fontId="7" fillId="0" borderId="4" xfId="0" applyFont="1" applyBorder="1" applyAlignment="1"/>
    <xf numFmtId="0" fontId="8" fillId="4" borderId="13" xfId="0" applyFont="1" applyFill="1" applyBorder="1"/>
    <xf numFmtId="0" fontId="7" fillId="4" borderId="13" xfId="0" applyFont="1" applyFill="1" applyBorder="1"/>
    <xf numFmtId="0" fontId="4" fillId="0" borderId="18" xfId="0" applyFont="1" applyBorder="1"/>
    <xf numFmtId="4" fontId="4" fillId="0" borderId="1" xfId="0" applyNumberFormat="1" applyFont="1" applyBorder="1"/>
    <xf numFmtId="0" fontId="4" fillId="0" borderId="6" xfId="0" applyFont="1" applyFill="1" applyBorder="1" applyAlignment="1">
      <alignment horizontal="center"/>
    </xf>
    <xf numFmtId="0" fontId="4" fillId="0" borderId="6" xfId="0" applyFont="1" applyFill="1" applyBorder="1"/>
    <xf numFmtId="4" fontId="4" fillId="0" borderId="6" xfId="0" applyNumberFormat="1" applyFont="1" applyFill="1" applyBorder="1"/>
    <xf numFmtId="0" fontId="4" fillId="0" borderId="7" xfId="0" applyFont="1" applyFill="1" applyBorder="1" applyAlignment="1">
      <alignment horizontal="center"/>
    </xf>
    <xf numFmtId="0" fontId="4" fillId="0" borderId="7" xfId="0" applyFont="1" applyFill="1" applyBorder="1"/>
    <xf numFmtId="4" fontId="4" fillId="0" borderId="7" xfId="0" applyNumberFormat="1" applyFont="1" applyFill="1" applyBorder="1"/>
    <xf numFmtId="0" fontId="6" fillId="0" borderId="5" xfId="0" applyFont="1" applyBorder="1" applyAlignment="1">
      <alignment horizontal="left"/>
    </xf>
    <xf numFmtId="4" fontId="6" fillId="0" borderId="5" xfId="0" applyNumberFormat="1" applyFont="1" applyBorder="1"/>
    <xf numFmtId="0" fontId="5" fillId="0" borderId="0" xfId="0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4" fontId="9" fillId="3" borderId="0" xfId="0" applyNumberFormat="1" applyFont="1" applyFill="1" applyBorder="1"/>
    <xf numFmtId="0" fontId="8" fillId="0" borderId="2" xfId="0" applyFont="1" applyBorder="1" applyAlignment="1">
      <alignment horizontal="left"/>
    </xf>
    <xf numFmtId="4" fontId="8" fillId="0" borderId="2" xfId="0" applyNumberFormat="1" applyFont="1" applyBorder="1"/>
    <xf numFmtId="4" fontId="7" fillId="0" borderId="1" xfId="0" applyNumberFormat="1" applyFont="1" applyBorder="1"/>
    <xf numFmtId="4" fontId="7" fillId="0" borderId="0" xfId="0" applyNumberFormat="1" applyFont="1" applyBorder="1"/>
    <xf numFmtId="0" fontId="7" fillId="0" borderId="2" xfId="0" applyFont="1" applyBorder="1"/>
    <xf numFmtId="0" fontId="10" fillId="4" borderId="13" xfId="0" applyFont="1" applyFill="1" applyBorder="1"/>
    <xf numFmtId="0" fontId="5" fillId="3" borderId="8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4" fontId="5" fillId="3" borderId="6" xfId="0" applyNumberFormat="1" applyFont="1" applyFill="1" applyBorder="1"/>
    <xf numFmtId="0" fontId="7" fillId="0" borderId="0" xfId="0" applyFont="1" applyBorder="1"/>
    <xf numFmtId="0" fontId="4" fillId="0" borderId="1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7" fillId="4" borderId="15" xfId="0" applyFont="1" applyFill="1" applyBorder="1"/>
    <xf numFmtId="0" fontId="4" fillId="0" borderId="16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Border="1"/>
    <xf numFmtId="164" fontId="6" fillId="4" borderId="17" xfId="0" applyNumberFormat="1" applyFont="1" applyFill="1" applyBorder="1"/>
    <xf numFmtId="4" fontId="6" fillId="0" borderId="0" xfId="0" applyNumberFormat="1" applyFont="1" applyBorder="1" applyAlignment="1">
      <alignment horizontal="right"/>
    </xf>
    <xf numFmtId="0" fontId="5" fillId="0" borderId="3" xfId="0" applyFont="1" applyBorder="1" applyAlignment="1">
      <alignment horizontal="center"/>
    </xf>
    <xf numFmtId="0" fontId="5" fillId="3" borderId="16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4" fontId="5" fillId="3" borderId="5" xfId="0" applyNumberFormat="1" applyFont="1" applyFill="1" applyBorder="1"/>
    <xf numFmtId="0" fontId="6" fillId="0" borderId="12" xfId="0" applyFont="1" applyBorder="1" applyAlignment="1">
      <alignment horizontal="center"/>
    </xf>
    <xf numFmtId="0" fontId="5" fillId="4" borderId="13" xfId="0" applyFont="1" applyFill="1" applyBorder="1"/>
    <xf numFmtId="0" fontId="5" fillId="0" borderId="0" xfId="0" applyFont="1" applyBorder="1"/>
    <xf numFmtId="0" fontId="8" fillId="0" borderId="1" xfId="0" applyFont="1" applyBorder="1" applyAlignment="1">
      <alignment horizontal="left"/>
    </xf>
    <xf numFmtId="4" fontId="8" fillId="0" borderId="1" xfId="0" applyNumberFormat="1" applyFont="1" applyBorder="1"/>
    <xf numFmtId="164" fontId="10" fillId="4" borderId="13" xfId="0" applyNumberFormat="1" applyFont="1" applyFill="1" applyBorder="1"/>
    <xf numFmtId="0" fontId="5" fillId="0" borderId="12" xfId="0" applyFont="1" applyFill="1" applyBorder="1" applyAlignment="1">
      <alignment horizontal="center"/>
    </xf>
    <xf numFmtId="0" fontId="7" fillId="0" borderId="18" xfId="0" applyFont="1" applyBorder="1"/>
    <xf numFmtId="4" fontId="5" fillId="3" borderId="20" xfId="0" applyNumberFormat="1" applyFont="1" applyFill="1" applyBorder="1"/>
    <xf numFmtId="164" fontId="6" fillId="4" borderId="20" xfId="0" applyNumberFormat="1" applyFont="1" applyFill="1" applyBorder="1"/>
    <xf numFmtId="0" fontId="5" fillId="2" borderId="12" xfId="0" applyFont="1" applyFill="1" applyBorder="1" applyAlignment="1">
      <alignment horizontal="center"/>
    </xf>
    <xf numFmtId="0" fontId="5" fillId="2" borderId="18" xfId="0" applyFont="1" applyFill="1" applyBorder="1" applyAlignment="1">
      <alignment horizontal="center"/>
    </xf>
    <xf numFmtId="0" fontId="5" fillId="2" borderId="18" xfId="0" applyFont="1" applyFill="1" applyBorder="1"/>
    <xf numFmtId="0" fontId="7" fillId="2" borderId="23" xfId="0" applyFont="1" applyFill="1" applyBorder="1" applyAlignment="1">
      <alignment horizontal="center"/>
    </xf>
    <xf numFmtId="0" fontId="11" fillId="0" borderId="20" xfId="0" applyFont="1" applyFill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7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164" fontId="6" fillId="4" borderId="14" xfId="0" applyNumberFormat="1" applyFont="1" applyFill="1" applyBorder="1"/>
    <xf numFmtId="0" fontId="4" fillId="0" borderId="12" xfId="0" applyFont="1" applyBorder="1"/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4" fontId="6" fillId="0" borderId="0" xfId="0" applyNumberFormat="1" applyFont="1" applyBorder="1" applyAlignment="1">
      <alignment vertical="center"/>
    </xf>
    <xf numFmtId="164" fontId="6" fillId="4" borderId="13" xfId="0" applyNumberFormat="1" applyFont="1" applyFill="1" applyBorder="1" applyAlignment="1">
      <alignment vertical="center"/>
    </xf>
    <xf numFmtId="0" fontId="5" fillId="3" borderId="12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4" fontId="5" fillId="3" borderId="0" xfId="0" applyNumberFormat="1" applyFont="1" applyFill="1" applyBorder="1" applyAlignment="1">
      <alignment vertical="center"/>
    </xf>
    <xf numFmtId="164" fontId="6" fillId="4" borderId="17" xfId="0" applyNumberFormat="1" applyFont="1" applyFill="1" applyBorder="1" applyAlignment="1">
      <alignment vertical="center"/>
    </xf>
    <xf numFmtId="4" fontId="0" fillId="0" borderId="0" xfId="0" applyNumberFormat="1" applyFont="1" applyBorder="1"/>
    <xf numFmtId="4" fontId="12" fillId="0" borderId="0" xfId="0" applyNumberFormat="1" applyFont="1" applyBorder="1"/>
    <xf numFmtId="49" fontId="4" fillId="0" borderId="1" xfId="0" applyNumberFormat="1" applyFont="1" applyBorder="1"/>
    <xf numFmtId="0" fontId="13" fillId="0" borderId="0" xfId="0" applyFont="1" applyBorder="1"/>
    <xf numFmtId="0" fontId="7" fillId="6" borderId="2" xfId="0" applyFont="1" applyFill="1" applyBorder="1"/>
    <xf numFmtId="0" fontId="7" fillId="0" borderId="12" xfId="0" applyFont="1" applyFill="1" applyBorder="1" applyAlignment="1">
      <alignment horizontal="center"/>
    </xf>
    <xf numFmtId="4" fontId="0" fillId="0" borderId="0" xfId="0" applyNumberFormat="1"/>
    <xf numFmtId="0" fontId="4" fillId="3" borderId="6" xfId="0" applyFont="1" applyFill="1" applyBorder="1" applyAlignment="1">
      <alignment horizontal="center"/>
    </xf>
    <xf numFmtId="0" fontId="4" fillId="0" borderId="24" xfId="0" applyFont="1" applyBorder="1"/>
    <xf numFmtId="4" fontId="4" fillId="0" borderId="24" xfId="0" applyNumberFormat="1" applyFont="1" applyBorder="1"/>
    <xf numFmtId="0" fontId="5" fillId="5" borderId="25" xfId="0" applyFont="1" applyFill="1" applyBorder="1" applyAlignment="1">
      <alignment horizontal="left"/>
    </xf>
    <xf numFmtId="4" fontId="6" fillId="5" borderId="25" xfId="0" applyNumberFormat="1" applyFont="1" applyFill="1" applyBorder="1"/>
    <xf numFmtId="4" fontId="4" fillId="0" borderId="25" xfId="0" applyNumberFormat="1" applyFont="1" applyBorder="1"/>
    <xf numFmtId="4" fontId="4" fillId="0" borderId="27" xfId="0" applyNumberFormat="1" applyFont="1" applyBorder="1"/>
    <xf numFmtId="4" fontId="4" fillId="0" borderId="31" xfId="0" applyNumberFormat="1" applyFont="1" applyBorder="1"/>
    <xf numFmtId="0" fontId="7" fillId="0" borderId="25" xfId="0" applyFont="1" applyBorder="1" applyAlignment="1">
      <alignment horizontal="left"/>
    </xf>
    <xf numFmtId="4" fontId="4" fillId="0" borderId="32" xfId="0" applyNumberFormat="1" applyFont="1" applyBorder="1"/>
    <xf numFmtId="0" fontId="4" fillId="0" borderId="28" xfId="0" applyFont="1" applyBorder="1" applyAlignment="1">
      <alignment horizontal="center"/>
    </xf>
    <xf numFmtId="0" fontId="4" fillId="0" borderId="25" xfId="0" applyFont="1" applyBorder="1" applyAlignment="1">
      <alignment horizontal="left"/>
    </xf>
    <xf numFmtId="0" fontId="4" fillId="0" borderId="35" xfId="0" applyFont="1" applyBorder="1"/>
    <xf numFmtId="4" fontId="4" fillId="0" borderId="33" xfId="0" applyNumberFormat="1" applyFont="1" applyBorder="1"/>
    <xf numFmtId="0" fontId="6" fillId="0" borderId="27" xfId="0" applyFont="1" applyBorder="1"/>
    <xf numFmtId="4" fontId="6" fillId="0" borderId="27" xfId="0" applyNumberFormat="1" applyFont="1" applyBorder="1"/>
    <xf numFmtId="0" fontId="4" fillId="0" borderId="24" xfId="0" applyFont="1" applyBorder="1" applyAlignment="1">
      <alignment horizontal="left"/>
    </xf>
    <xf numFmtId="0" fontId="4" fillId="0" borderId="27" xfId="0" applyFont="1" applyBorder="1"/>
    <xf numFmtId="4" fontId="7" fillId="0" borderId="25" xfId="0" applyNumberFormat="1" applyFont="1" applyBorder="1"/>
    <xf numFmtId="0" fontId="7" fillId="0" borderId="38" xfId="0" applyFont="1" applyBorder="1"/>
    <xf numFmtId="0" fontId="6" fillId="0" borderId="28" xfId="0" applyFont="1" applyBorder="1" applyAlignment="1">
      <alignment horizontal="left"/>
    </xf>
    <xf numFmtId="0" fontId="8" fillId="0" borderId="38" xfId="0" applyFont="1" applyBorder="1" applyAlignment="1">
      <alignment horizontal="left"/>
    </xf>
    <xf numFmtId="0" fontId="7" fillId="0" borderId="38" xfId="0" applyFont="1" applyBorder="1" applyAlignment="1">
      <alignment horizontal="left"/>
    </xf>
    <xf numFmtId="4" fontId="8" fillId="0" borderId="36" xfId="0" applyNumberFormat="1" applyFont="1" applyBorder="1"/>
    <xf numFmtId="4" fontId="8" fillId="0" borderId="38" xfId="0" applyNumberFormat="1" applyFont="1" applyBorder="1"/>
    <xf numFmtId="4" fontId="4" fillId="0" borderId="37" xfId="0" applyNumberFormat="1" applyFont="1" applyBorder="1"/>
    <xf numFmtId="4" fontId="6" fillId="0" borderId="28" xfId="0" applyNumberFormat="1" applyFont="1" applyBorder="1"/>
    <xf numFmtId="4" fontId="8" fillId="0" borderId="39" xfId="0" applyNumberFormat="1" applyFont="1" applyBorder="1"/>
    <xf numFmtId="4" fontId="4" fillId="0" borderId="40" xfId="0" applyNumberFormat="1" applyFont="1" applyBorder="1"/>
    <xf numFmtId="4" fontId="4" fillId="0" borderId="30" xfId="0" applyNumberFormat="1" applyFont="1" applyBorder="1"/>
    <xf numFmtId="4" fontId="6" fillId="0" borderId="34" xfId="0" applyNumberFormat="1" applyFont="1" applyBorder="1"/>
    <xf numFmtId="4" fontId="8" fillId="0" borderId="41" xfId="0" applyNumberFormat="1" applyFont="1" applyBorder="1"/>
    <xf numFmtId="0" fontId="6" fillId="0" borderId="26" xfId="0" applyFont="1" applyBorder="1"/>
    <xf numFmtId="4" fontId="6" fillId="0" borderId="26" xfId="0" applyNumberFormat="1" applyFont="1" applyBorder="1"/>
    <xf numFmtId="0" fontId="6" fillId="0" borderId="28" xfId="0" applyFont="1" applyBorder="1" applyAlignment="1">
      <alignment horizontal="center"/>
    </xf>
    <xf numFmtId="4" fontId="7" fillId="0" borderId="29" xfId="0" applyNumberFormat="1" applyFont="1" applyBorder="1"/>
    <xf numFmtId="0" fontId="8" fillId="0" borderId="31" xfId="0" applyFont="1" applyBorder="1" applyAlignment="1">
      <alignment horizontal="left"/>
    </xf>
    <xf numFmtId="0" fontId="7" fillId="0" borderId="35" xfId="0" applyFont="1" applyBorder="1" applyAlignment="1">
      <alignment horizontal="left"/>
    </xf>
    <xf numFmtId="4" fontId="7" fillId="0" borderId="35" xfId="0" applyNumberFormat="1" applyFont="1" applyBorder="1"/>
    <xf numFmtId="4" fontId="6" fillId="0" borderId="42" xfId="0" applyNumberFormat="1" applyFont="1" applyBorder="1"/>
    <xf numFmtId="4" fontId="0" fillId="0" borderId="43" xfId="0" applyNumberFormat="1" applyBorder="1"/>
    <xf numFmtId="164" fontId="7" fillId="7" borderId="13" xfId="0" applyNumberFormat="1" applyFont="1" applyFill="1" applyBorder="1"/>
    <xf numFmtId="0" fontId="4" fillId="0" borderId="44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6" fillId="0" borderId="0" xfId="0" applyFont="1" applyBorder="1" applyAlignment="1">
      <alignment vertical="center"/>
    </xf>
    <xf numFmtId="0" fontId="6" fillId="0" borderId="0" xfId="0" applyFont="1" applyFill="1" applyBorder="1" applyAlignment="1">
      <alignment vertical="center" wrapText="1"/>
    </xf>
    <xf numFmtId="4" fontId="5" fillId="0" borderId="0" xfId="0" applyNumberFormat="1" applyFont="1" applyBorder="1" applyAlignment="1">
      <alignment vertical="center"/>
    </xf>
    <xf numFmtId="0" fontId="7" fillId="0" borderId="7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0" fillId="0" borderId="0" xfId="0" applyFont="1" applyBorder="1"/>
    <xf numFmtId="0" fontId="4" fillId="0" borderId="7" xfId="0" applyFont="1" applyFill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6" xfId="0" applyFont="1" applyFill="1" applyBorder="1" applyAlignment="1">
      <alignment horizontal="left"/>
    </xf>
    <xf numFmtId="0" fontId="7" fillId="0" borderId="32" xfId="0" applyFont="1" applyBorder="1" applyAlignment="1">
      <alignment horizontal="left"/>
    </xf>
    <xf numFmtId="4" fontId="7" fillId="0" borderId="32" xfId="0" applyNumberFormat="1" applyFont="1" applyBorder="1"/>
    <xf numFmtId="0" fontId="8" fillId="0" borderId="0" xfId="0" applyFont="1" applyBorder="1" applyAlignment="1">
      <alignment horizontal="left"/>
    </xf>
    <xf numFmtId="4" fontId="8" fillId="0" borderId="0" xfId="0" applyNumberFormat="1" applyFont="1" applyBorder="1"/>
    <xf numFmtId="0" fontId="4" fillId="0" borderId="1" xfId="0" applyFont="1" applyBorder="1"/>
    <xf numFmtId="164" fontId="7" fillId="0" borderId="7" xfId="0" applyNumberFormat="1" applyFont="1" applyFill="1" applyBorder="1"/>
    <xf numFmtId="164" fontId="7" fillId="0" borderId="6" xfId="0" applyNumberFormat="1" applyFont="1" applyFill="1" applyBorder="1"/>
    <xf numFmtId="0" fontId="8" fillId="0" borderId="7" xfId="0" applyFont="1" applyFill="1" applyBorder="1"/>
    <xf numFmtId="0" fontId="7" fillId="0" borderId="6" xfId="0" applyFont="1" applyFill="1" applyBorder="1"/>
    <xf numFmtId="4" fontId="7" fillId="0" borderId="6" xfId="0" applyNumberFormat="1" applyFont="1" applyFill="1" applyBorder="1"/>
    <xf numFmtId="0" fontId="7" fillId="0" borderId="0" xfId="0" applyFont="1" applyFill="1" applyBorder="1"/>
    <xf numFmtId="4" fontId="7" fillId="0" borderId="0" xfId="0" applyNumberFormat="1" applyFont="1" applyFill="1" applyBorder="1"/>
    <xf numFmtId="0" fontId="7" fillId="0" borderId="7" xfId="0" applyFont="1" applyFill="1" applyBorder="1"/>
    <xf numFmtId="4" fontId="7" fillId="0" borderId="7" xfId="0" applyNumberFormat="1" applyFont="1" applyFill="1" applyBorder="1"/>
    <xf numFmtId="0" fontId="10" fillId="0" borderId="6" xfId="0" applyFont="1" applyFill="1" applyBorder="1"/>
    <xf numFmtId="0" fontId="6" fillId="0" borderId="0" xfId="0" applyFont="1" applyBorder="1" applyAlignment="1">
      <alignment horizontal="left" vertical="center" wrapText="1"/>
    </xf>
    <xf numFmtId="0" fontId="5" fillId="3" borderId="21" xfId="0" applyFont="1" applyFill="1" applyBorder="1" applyAlignment="1">
      <alignment horizontal="center"/>
    </xf>
    <xf numFmtId="0" fontId="5" fillId="3" borderId="19" xfId="0" applyFont="1" applyFill="1" applyBorder="1" applyAlignment="1">
      <alignment horizontal="center"/>
    </xf>
    <xf numFmtId="0" fontId="5" fillId="3" borderId="22" xfId="0" applyFont="1" applyFill="1" applyBorder="1" applyAlignment="1">
      <alignment horizontal="center"/>
    </xf>
    <xf numFmtId="0" fontId="14" fillId="0" borderId="28" xfId="0" applyFont="1" applyBorder="1" applyAlignment="1">
      <alignment horizontal="left"/>
    </xf>
  </cellXfs>
  <cellStyles count="1">
    <cellStyle name="Normalny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3B3B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1"/>
  <sheetViews>
    <sheetView tabSelected="1" topLeftCell="A229" workbookViewId="0">
      <selection activeCell="C298" sqref="C298"/>
    </sheetView>
  </sheetViews>
  <sheetFormatPr defaultRowHeight="12.75"/>
  <cols>
    <col min="1" max="1" width="4.85546875" customWidth="1"/>
    <col min="2" max="2" width="8.140625" customWidth="1"/>
    <col min="3" max="3" width="47.85546875" customWidth="1"/>
    <col min="4" max="4" width="13" customWidth="1"/>
    <col min="5" max="5" width="12.42578125" customWidth="1"/>
    <col min="6" max="6" width="6.28515625" customWidth="1"/>
    <col min="7" max="7" width="11.140625" customWidth="1"/>
  </cols>
  <sheetData>
    <row r="1" spans="1:9" ht="15" customHeight="1">
      <c r="A1" s="6"/>
      <c r="B1" s="6"/>
      <c r="C1" s="6"/>
      <c r="D1" s="6"/>
      <c r="E1" s="6" t="s">
        <v>92</v>
      </c>
      <c r="F1" s="6"/>
    </row>
    <row r="2" spans="1:9" ht="18.75" customHeight="1">
      <c r="A2" s="6"/>
      <c r="B2" s="102"/>
      <c r="C2" s="103" t="s">
        <v>101</v>
      </c>
      <c r="D2" s="6"/>
      <c r="E2" s="6"/>
      <c r="F2" s="6"/>
    </row>
    <row r="3" spans="1:9" ht="18.75" customHeight="1">
      <c r="A3" s="7"/>
      <c r="B3" s="8"/>
      <c r="C3" s="9"/>
      <c r="D3" s="8" t="s">
        <v>0</v>
      </c>
      <c r="E3" s="8" t="s">
        <v>1</v>
      </c>
      <c r="F3" s="10"/>
    </row>
    <row r="4" spans="1:9" ht="15" customHeight="1">
      <c r="A4" s="97" t="s">
        <v>2</v>
      </c>
      <c r="B4" s="98" t="s">
        <v>3</v>
      </c>
      <c r="C4" s="98" t="s">
        <v>4</v>
      </c>
      <c r="D4" s="99" t="s">
        <v>5</v>
      </c>
      <c r="E4" s="99"/>
      <c r="F4" s="100" t="s">
        <v>6</v>
      </c>
    </row>
    <row r="5" spans="1:9" ht="12" customHeight="1">
      <c r="A5" s="101">
        <v>1</v>
      </c>
      <c r="B5" s="101">
        <v>2</v>
      </c>
      <c r="C5" s="101">
        <v>3</v>
      </c>
      <c r="D5" s="101">
        <v>4</v>
      </c>
      <c r="E5" s="101">
        <v>5</v>
      </c>
      <c r="F5" s="101">
        <v>6</v>
      </c>
    </row>
    <row r="6" spans="1:9" ht="15" customHeight="1">
      <c r="A6" s="11" t="s">
        <v>7</v>
      </c>
      <c r="B6" s="12"/>
      <c r="C6" s="13" t="s">
        <v>8</v>
      </c>
      <c r="D6" s="14">
        <f>SUM(D7+D10+D14)</f>
        <v>214029.3</v>
      </c>
      <c r="E6" s="14">
        <f>SUM(E7+E10+E14)</f>
        <v>139217.34999999998</v>
      </c>
      <c r="F6" s="15">
        <f>E6/D6*100</f>
        <v>65.045930627255231</v>
      </c>
    </row>
    <row r="7" spans="1:9" ht="15" customHeight="1">
      <c r="A7" s="16"/>
      <c r="B7" s="17" t="s">
        <v>9</v>
      </c>
      <c r="C7" s="18" t="s">
        <v>10</v>
      </c>
      <c r="D7" s="19">
        <f>SUM(D8:D8)</f>
        <v>60000</v>
      </c>
      <c r="E7" s="19">
        <f>SUM(E8:E8)</f>
        <v>0</v>
      </c>
      <c r="F7" s="15">
        <f>E7/D7*100</f>
        <v>0</v>
      </c>
    </row>
    <row r="8" spans="1:9" ht="15" customHeight="1">
      <c r="A8" s="16"/>
      <c r="B8" s="20"/>
      <c r="C8" s="21" t="s">
        <v>11</v>
      </c>
      <c r="D8" s="22">
        <f>SUM(D9:D9)</f>
        <v>60000</v>
      </c>
      <c r="E8" s="22">
        <f>SUM(E9:E9)</f>
        <v>0</v>
      </c>
      <c r="F8" s="23">
        <f>E8/D8*100</f>
        <v>0</v>
      </c>
    </row>
    <row r="9" spans="1:9" ht="15" customHeight="1">
      <c r="A9" s="16"/>
      <c r="B9" s="20"/>
      <c r="C9" s="24" t="s">
        <v>12</v>
      </c>
      <c r="D9" s="25">
        <v>60000</v>
      </c>
      <c r="E9" s="25">
        <v>0</v>
      </c>
      <c r="F9" s="26"/>
    </row>
    <row r="10" spans="1:9" ht="15" customHeight="1">
      <c r="A10" s="16"/>
      <c r="B10" s="17" t="s">
        <v>13</v>
      </c>
      <c r="C10" s="27" t="s">
        <v>14</v>
      </c>
      <c r="D10" s="28">
        <f>SUM(D13)</f>
        <v>10480</v>
      </c>
      <c r="E10" s="28">
        <f>SUM(E13)</f>
        <v>5668.05</v>
      </c>
      <c r="F10" s="15">
        <f>E10/D10*100</f>
        <v>54.084446564885504</v>
      </c>
      <c r="H10" s="123"/>
      <c r="I10" s="123"/>
    </row>
    <row r="11" spans="1:9" ht="15" customHeight="1">
      <c r="A11" s="16"/>
      <c r="B11" s="29"/>
      <c r="C11" s="30" t="s">
        <v>15</v>
      </c>
      <c r="D11" s="22">
        <f>SUM(D13)</f>
        <v>10480</v>
      </c>
      <c r="E11" s="22">
        <f>SUM(E13)</f>
        <v>5668.05</v>
      </c>
      <c r="F11" s="26">
        <f>E11/D11*100</f>
        <v>54.084446564885504</v>
      </c>
      <c r="H11" s="164"/>
      <c r="I11" s="123"/>
    </row>
    <row r="12" spans="1:9" ht="15" customHeight="1">
      <c r="A12" s="16"/>
      <c r="B12" s="29"/>
      <c r="C12" s="31" t="s">
        <v>16</v>
      </c>
      <c r="D12" s="32">
        <f>SUM(D13)</f>
        <v>10480</v>
      </c>
      <c r="E12" s="32">
        <f>SUM(E13)</f>
        <v>5668.05</v>
      </c>
      <c r="F12" s="26"/>
      <c r="H12" s="123"/>
      <c r="I12" s="123"/>
    </row>
    <row r="13" spans="1:9" ht="15" customHeight="1">
      <c r="A13" s="16"/>
      <c r="B13" s="20"/>
      <c r="C13" s="33" t="s">
        <v>17</v>
      </c>
      <c r="D13" s="25">
        <v>10480</v>
      </c>
      <c r="E13" s="25">
        <v>5668.05</v>
      </c>
      <c r="F13" s="34"/>
    </row>
    <row r="14" spans="1:9" ht="15" customHeight="1">
      <c r="A14" s="16"/>
      <c r="B14" s="17" t="s">
        <v>18</v>
      </c>
      <c r="C14" s="27" t="s">
        <v>19</v>
      </c>
      <c r="D14" s="28">
        <f>SUM(D15+D17)</f>
        <v>143549.29999999999</v>
      </c>
      <c r="E14" s="28">
        <f>SUM(E15+E17)</f>
        <v>133549.29999999999</v>
      </c>
      <c r="F14" s="15">
        <f>E14/D14*100</f>
        <v>93.033752167373848</v>
      </c>
    </row>
    <row r="15" spans="1:9" ht="15" customHeight="1">
      <c r="A15" s="16"/>
      <c r="B15" s="29"/>
      <c r="C15" s="21" t="s">
        <v>11</v>
      </c>
      <c r="D15" s="148">
        <f>SUM(D16)</f>
        <v>10000</v>
      </c>
      <c r="E15" s="147">
        <f>SUM(E16)</f>
        <v>0</v>
      </c>
      <c r="F15" s="26">
        <f>E15/D15*100</f>
        <v>0</v>
      </c>
    </row>
    <row r="16" spans="1:9" ht="15" customHeight="1">
      <c r="A16" s="16"/>
      <c r="B16" s="20"/>
      <c r="C16" s="24" t="s">
        <v>12</v>
      </c>
      <c r="D16" s="25">
        <v>10000</v>
      </c>
      <c r="E16" s="25">
        <v>0</v>
      </c>
      <c r="F16" s="26"/>
    </row>
    <row r="17" spans="1:6" ht="15" customHeight="1">
      <c r="A17" s="16"/>
      <c r="B17" s="20"/>
      <c r="C17" s="30" t="s">
        <v>15</v>
      </c>
      <c r="D17" s="22">
        <f>SUM(D19:D20)</f>
        <v>133549.29999999999</v>
      </c>
      <c r="E17" s="22">
        <f>SUM(E19:E20)</f>
        <v>133549.29999999999</v>
      </c>
      <c r="F17" s="26">
        <f>E17/D17*100</f>
        <v>100</v>
      </c>
    </row>
    <row r="18" spans="1:6" ht="15" customHeight="1">
      <c r="A18" s="16"/>
      <c r="B18" s="20"/>
      <c r="C18" s="31" t="s">
        <v>16</v>
      </c>
      <c r="D18" s="32">
        <f>SUM(D19:D20)</f>
        <v>133549.29999999999</v>
      </c>
      <c r="E18" s="32">
        <f>SUM(E19:E20)</f>
        <v>133549.29999999999</v>
      </c>
      <c r="F18" s="34"/>
    </row>
    <row r="19" spans="1:6" ht="15" customHeight="1">
      <c r="A19" s="16"/>
      <c r="B19" s="20"/>
      <c r="C19" s="35" t="s">
        <v>20</v>
      </c>
      <c r="D19" s="25">
        <v>1435.68</v>
      </c>
      <c r="E19" s="25">
        <v>1435.68</v>
      </c>
      <c r="F19" s="34"/>
    </row>
    <row r="20" spans="1:6" ht="15" customHeight="1">
      <c r="A20" s="16"/>
      <c r="B20" s="20"/>
      <c r="C20" s="33" t="s">
        <v>17</v>
      </c>
      <c r="D20" s="25">
        <v>132113.62</v>
      </c>
      <c r="E20" s="25">
        <v>132113.62</v>
      </c>
      <c r="F20" s="34"/>
    </row>
    <row r="21" spans="1:6" ht="15" customHeight="1">
      <c r="A21" s="11">
        <v>400</v>
      </c>
      <c r="B21" s="12"/>
      <c r="C21" s="13" t="s">
        <v>22</v>
      </c>
      <c r="D21" s="14">
        <f>SUM(D23)</f>
        <v>149486</v>
      </c>
      <c r="E21" s="14">
        <f>SUM(E23)</f>
        <v>77997.36</v>
      </c>
      <c r="F21" s="15">
        <f>E21/D21*100</f>
        <v>52.177033300777332</v>
      </c>
    </row>
    <row r="22" spans="1:6" ht="15" customHeight="1">
      <c r="A22" s="36"/>
      <c r="B22" s="12"/>
      <c r="C22" s="13" t="s">
        <v>23</v>
      </c>
      <c r="D22" s="37"/>
      <c r="E22" s="37"/>
      <c r="F22" s="34"/>
    </row>
    <row r="23" spans="1:6" ht="15" customHeight="1">
      <c r="A23" s="38"/>
      <c r="B23" s="17">
        <v>40002</v>
      </c>
      <c r="C23" s="39" t="s">
        <v>24</v>
      </c>
      <c r="D23" s="28">
        <f>SUM(D24)</f>
        <v>149486</v>
      </c>
      <c r="E23" s="28">
        <f>SUM(E24)</f>
        <v>77997.36</v>
      </c>
      <c r="F23" s="15">
        <f>E23/D23*100</f>
        <v>52.177033300777332</v>
      </c>
    </row>
    <row r="24" spans="1:6" ht="15" customHeight="1">
      <c r="A24" s="40"/>
      <c r="B24" s="20"/>
      <c r="C24" s="30" t="s">
        <v>15</v>
      </c>
      <c r="D24" s="22">
        <f>SUM(D25:D26)</f>
        <v>149486</v>
      </c>
      <c r="E24" s="22">
        <f>SUM(E25:E26)</f>
        <v>77997.36</v>
      </c>
      <c r="F24" s="26">
        <f>E24/D24*100</f>
        <v>52.177033300777332</v>
      </c>
    </row>
    <row r="25" spans="1:6" ht="15" customHeight="1">
      <c r="A25" s="40"/>
      <c r="B25" s="20"/>
      <c r="C25" s="31" t="s">
        <v>25</v>
      </c>
      <c r="D25" s="32">
        <v>700</v>
      </c>
      <c r="E25" s="32">
        <v>0</v>
      </c>
      <c r="F25" s="34"/>
    </row>
    <row r="26" spans="1:6" ht="15" customHeight="1">
      <c r="A26" s="40"/>
      <c r="B26" s="20"/>
      <c r="C26" s="31" t="s">
        <v>16</v>
      </c>
      <c r="D26" s="32">
        <f>SUM(D27:D28)</f>
        <v>148786</v>
      </c>
      <c r="E26" s="32">
        <f>SUM(E27:E28)</f>
        <v>77997.36</v>
      </c>
      <c r="F26" s="34"/>
    </row>
    <row r="27" spans="1:6" ht="15" customHeight="1">
      <c r="A27" s="40"/>
      <c r="B27" s="20"/>
      <c r="C27" s="35" t="s">
        <v>20</v>
      </c>
      <c r="D27" s="25">
        <v>41386</v>
      </c>
      <c r="E27" s="25">
        <v>19795.919999999998</v>
      </c>
      <c r="F27" s="34"/>
    </row>
    <row r="28" spans="1:6" ht="15" customHeight="1">
      <c r="A28" s="40"/>
      <c r="B28" s="20"/>
      <c r="C28" s="33" t="s">
        <v>17</v>
      </c>
      <c r="D28" s="25">
        <v>107400</v>
      </c>
      <c r="E28" s="25">
        <v>58201.440000000002</v>
      </c>
      <c r="F28" s="34"/>
    </row>
    <row r="29" spans="1:6" ht="15" customHeight="1">
      <c r="A29" s="11">
        <v>600</v>
      </c>
      <c r="B29" s="12"/>
      <c r="C29" s="41" t="s">
        <v>26</v>
      </c>
      <c r="D29" s="14">
        <f>SUM(D30+D33)</f>
        <v>1453944</v>
      </c>
      <c r="E29" s="14">
        <f>SUM(E30+E33)</f>
        <v>177740.03</v>
      </c>
      <c r="F29" s="15">
        <f>E29/D29*100</f>
        <v>12.224681968493972</v>
      </c>
    </row>
    <row r="30" spans="1:6" ht="15" customHeight="1">
      <c r="A30" s="38"/>
      <c r="B30" s="17">
        <v>60014</v>
      </c>
      <c r="C30" s="27" t="s">
        <v>102</v>
      </c>
      <c r="D30" s="150">
        <f>SUM(D31)</f>
        <v>400000</v>
      </c>
      <c r="E30" s="163">
        <f>SUM(E31)</f>
        <v>0</v>
      </c>
      <c r="F30" s="15">
        <f>E30/D30*100</f>
        <v>0</v>
      </c>
    </row>
    <row r="31" spans="1:6" ht="15" customHeight="1">
      <c r="A31" s="38"/>
      <c r="B31" s="29"/>
      <c r="C31" s="21" t="s">
        <v>11</v>
      </c>
      <c r="D31" s="148">
        <f>SUM(D32)</f>
        <v>400000</v>
      </c>
      <c r="E31" s="147">
        <f>SUM(E32)</f>
        <v>0</v>
      </c>
      <c r="F31" s="26">
        <f>E31/D31*100</f>
        <v>0</v>
      </c>
    </row>
    <row r="32" spans="1:6" ht="15" customHeight="1">
      <c r="A32" s="43"/>
      <c r="B32" s="20"/>
      <c r="C32" s="24" t="s">
        <v>12</v>
      </c>
      <c r="D32" s="25">
        <v>400000</v>
      </c>
      <c r="E32" s="25">
        <v>0</v>
      </c>
      <c r="F32" s="26"/>
    </row>
    <row r="33" spans="1:6" ht="15" customHeight="1">
      <c r="A33" s="38"/>
      <c r="B33" s="17">
        <v>60016</v>
      </c>
      <c r="C33" s="27" t="s">
        <v>27</v>
      </c>
      <c r="D33" s="150">
        <f>SUM(D34+D36)</f>
        <v>1053944</v>
      </c>
      <c r="E33" s="163">
        <f>SUM(E34+E36)</f>
        <v>177740.03</v>
      </c>
      <c r="F33" s="15">
        <f>E33/D33*100</f>
        <v>16.864276470097085</v>
      </c>
    </row>
    <row r="34" spans="1:6" ht="15" customHeight="1">
      <c r="A34" s="38"/>
      <c r="B34" s="29"/>
      <c r="C34" s="21" t="s">
        <v>11</v>
      </c>
      <c r="D34" s="148">
        <f>SUM(D35)</f>
        <v>737000</v>
      </c>
      <c r="E34" s="147">
        <f>SUM(E35)</f>
        <v>181.01</v>
      </c>
      <c r="F34" s="26">
        <f>E34/D34*100</f>
        <v>2.4560379918588875E-2</v>
      </c>
    </row>
    <row r="35" spans="1:6" ht="15" customHeight="1">
      <c r="A35" s="43"/>
      <c r="B35" s="20"/>
      <c r="C35" s="24" t="s">
        <v>12</v>
      </c>
      <c r="D35" s="25">
        <v>737000</v>
      </c>
      <c r="E35" s="25">
        <v>181.01</v>
      </c>
      <c r="F35" s="26"/>
    </row>
    <row r="36" spans="1:6" ht="15" customHeight="1">
      <c r="A36" s="43"/>
      <c r="B36" s="20"/>
      <c r="C36" s="30" t="s">
        <v>15</v>
      </c>
      <c r="D36" s="22">
        <f>SUM(D37:D38)</f>
        <v>316944</v>
      </c>
      <c r="E36" s="22">
        <f>SUM(E37:E38)</f>
        <v>177559.02</v>
      </c>
      <c r="F36" s="26">
        <f>E36/D36*100</f>
        <v>56.022205815538385</v>
      </c>
    </row>
    <row r="37" spans="1:6" ht="15" customHeight="1">
      <c r="A37" s="43"/>
      <c r="B37" s="20"/>
      <c r="C37" s="31" t="s">
        <v>25</v>
      </c>
      <c r="D37" s="25">
        <v>2000</v>
      </c>
      <c r="E37" s="25">
        <v>913.78</v>
      </c>
      <c r="F37" s="34"/>
    </row>
    <row r="38" spans="1:6" ht="15" customHeight="1">
      <c r="A38" s="43"/>
      <c r="B38" s="20"/>
      <c r="C38" s="31" t="s">
        <v>16</v>
      </c>
      <c r="D38" s="25">
        <f>SUM(D39:D40)</f>
        <v>314944</v>
      </c>
      <c r="E38" s="25">
        <f>SUM(E39:E40)</f>
        <v>176645.24</v>
      </c>
      <c r="F38" s="34"/>
    </row>
    <row r="39" spans="1:6" ht="15" customHeight="1">
      <c r="A39" s="40"/>
      <c r="B39" s="20"/>
      <c r="C39" s="35" t="s">
        <v>20</v>
      </c>
      <c r="D39" s="25">
        <v>89794</v>
      </c>
      <c r="E39" s="25">
        <v>38984.69</v>
      </c>
      <c r="F39" s="34"/>
    </row>
    <row r="40" spans="1:6" ht="15" customHeight="1">
      <c r="A40" s="40"/>
      <c r="B40" s="20"/>
      <c r="C40" s="33" t="s">
        <v>17</v>
      </c>
      <c r="D40" s="25">
        <v>225150</v>
      </c>
      <c r="E40" s="25">
        <v>137660.54999999999</v>
      </c>
      <c r="F40" s="34"/>
    </row>
    <row r="41" spans="1:6" ht="15" customHeight="1">
      <c r="A41" s="11">
        <v>700</v>
      </c>
      <c r="B41" s="12"/>
      <c r="C41" s="13" t="s">
        <v>28</v>
      </c>
      <c r="D41" s="14">
        <f>SUM(D43+D45)</f>
        <v>604738</v>
      </c>
      <c r="E41" s="14">
        <f>SUM(E43+E45)</f>
        <v>104256.08</v>
      </c>
      <c r="F41" s="15">
        <f>E41/D41*100</f>
        <v>17.239875780916694</v>
      </c>
    </row>
    <row r="42" spans="1:6" ht="15" customHeight="1">
      <c r="A42" s="38"/>
      <c r="B42" s="17">
        <v>70005</v>
      </c>
      <c r="C42" s="27" t="s">
        <v>29</v>
      </c>
      <c r="D42" s="44">
        <f>SUM(D43+D45)</f>
        <v>604738</v>
      </c>
      <c r="E42" s="44">
        <f>SUM(E43+E45)</f>
        <v>104256.08</v>
      </c>
      <c r="F42" s="15">
        <f>E42/D42*100</f>
        <v>17.239875780916694</v>
      </c>
    </row>
    <row r="43" spans="1:6" ht="15" customHeight="1">
      <c r="A43" s="38"/>
      <c r="B43" s="29"/>
      <c r="C43" s="21" t="s">
        <v>11</v>
      </c>
      <c r="D43" s="22">
        <f>SUM(D44:D44)</f>
        <v>240090</v>
      </c>
      <c r="E43" s="22">
        <f>SUM(E44:E44)</f>
        <v>4369</v>
      </c>
      <c r="F43" s="45">
        <f>E43/D43*100</f>
        <v>1.8197342663167977</v>
      </c>
    </row>
    <row r="44" spans="1:6" ht="15" customHeight="1">
      <c r="A44" s="38"/>
      <c r="B44" s="29"/>
      <c r="C44" s="24" t="s">
        <v>12</v>
      </c>
      <c r="D44" s="25">
        <v>240090</v>
      </c>
      <c r="E44" s="25">
        <v>4369</v>
      </c>
      <c r="F44" s="26"/>
    </row>
    <row r="45" spans="1:6" ht="15" customHeight="1">
      <c r="A45" s="38"/>
      <c r="B45" s="29"/>
      <c r="C45" s="30" t="s">
        <v>15</v>
      </c>
      <c r="D45" s="22">
        <f>SUM(D47:D48)</f>
        <v>364648</v>
      </c>
      <c r="E45" s="22">
        <f>SUM(E47:E48)</f>
        <v>99887.08</v>
      </c>
      <c r="F45" s="26">
        <f>E45/D45*100</f>
        <v>27.392740396217725</v>
      </c>
    </row>
    <row r="46" spans="1:6" ht="15" customHeight="1">
      <c r="A46" s="38"/>
      <c r="B46" s="29"/>
      <c r="C46" s="46" t="s">
        <v>16</v>
      </c>
      <c r="D46" s="32">
        <f>SUM(D47:D48)</f>
        <v>364648</v>
      </c>
      <c r="E46" s="32">
        <f>SUM(E47:E48)</f>
        <v>99887.08</v>
      </c>
      <c r="F46" s="47"/>
    </row>
    <row r="47" spans="1:6" ht="15" customHeight="1">
      <c r="A47" s="43"/>
      <c r="B47" s="20"/>
      <c r="C47" s="35" t="s">
        <v>20</v>
      </c>
      <c r="D47" s="25">
        <v>23325</v>
      </c>
      <c r="E47" s="25">
        <v>14646.16</v>
      </c>
      <c r="F47" s="34"/>
    </row>
    <row r="48" spans="1:6" ht="15" customHeight="1">
      <c r="A48" s="43"/>
      <c r="B48" s="20"/>
      <c r="C48" s="49" t="s">
        <v>17</v>
      </c>
      <c r="D48" s="50">
        <v>341323</v>
      </c>
      <c r="E48" s="50">
        <v>85240.92</v>
      </c>
      <c r="F48" s="34"/>
    </row>
    <row r="49" spans="1:6" s="3" customFormat="1" ht="15" customHeight="1">
      <c r="A49" s="105"/>
      <c r="B49" s="51"/>
      <c r="C49" s="52"/>
      <c r="D49" s="53"/>
      <c r="E49" s="53"/>
      <c r="F49" s="185" t="s">
        <v>110</v>
      </c>
    </row>
    <row r="50" spans="1:6" s="3" customFormat="1" ht="15" customHeight="1">
      <c r="A50" s="104"/>
      <c r="B50" s="54"/>
      <c r="C50" s="55"/>
      <c r="D50" s="56"/>
      <c r="E50" s="56"/>
      <c r="F50" s="55"/>
    </row>
    <row r="51" spans="1:6" ht="15" customHeight="1">
      <c r="A51" s="11">
        <v>710</v>
      </c>
      <c r="B51" s="13"/>
      <c r="C51" s="13" t="s">
        <v>30</v>
      </c>
      <c r="D51" s="14">
        <f>SUM(D52)</f>
        <v>66000</v>
      </c>
      <c r="E51" s="14">
        <f>SUM(E52)</f>
        <v>13343.88</v>
      </c>
      <c r="F51" s="15">
        <f>E51/D51*100</f>
        <v>20.218</v>
      </c>
    </row>
    <row r="52" spans="1:6" ht="15" customHeight="1">
      <c r="A52" s="38"/>
      <c r="B52" s="17">
        <v>71004</v>
      </c>
      <c r="C52" s="27" t="s">
        <v>31</v>
      </c>
      <c r="D52" s="28">
        <f>SUM(D53)</f>
        <v>66000</v>
      </c>
      <c r="E52" s="28">
        <f>SUM(E53)</f>
        <v>13343.88</v>
      </c>
      <c r="F52" s="15">
        <f>E52/D52*100</f>
        <v>20.218</v>
      </c>
    </row>
    <row r="53" spans="1:6" ht="15" customHeight="1">
      <c r="A53" s="43"/>
      <c r="B53" s="20"/>
      <c r="C53" s="30" t="s">
        <v>15</v>
      </c>
      <c r="D53" s="22">
        <f>SUM(D55:D56)</f>
        <v>66000</v>
      </c>
      <c r="E53" s="22">
        <f>SUM(E55:E56)</f>
        <v>13343.88</v>
      </c>
      <c r="F53" s="26">
        <f>E53/D53*100</f>
        <v>20.218</v>
      </c>
    </row>
    <row r="54" spans="1:6" ht="15" customHeight="1">
      <c r="A54" s="43"/>
      <c r="B54" s="20"/>
      <c r="C54" s="46" t="s">
        <v>16</v>
      </c>
      <c r="D54" s="32">
        <f>SUM(D55:D56)</f>
        <v>66000</v>
      </c>
      <c r="E54" s="32">
        <f>SUM(E55:E56)</f>
        <v>13343.88</v>
      </c>
      <c r="F54" s="47"/>
    </row>
    <row r="55" spans="1:6" ht="15" customHeight="1">
      <c r="A55" s="43"/>
      <c r="B55" s="20"/>
      <c r="C55" s="35" t="s">
        <v>20</v>
      </c>
      <c r="D55" s="25">
        <v>64000</v>
      </c>
      <c r="E55" s="25">
        <v>12850</v>
      </c>
      <c r="F55" s="34"/>
    </row>
    <row r="56" spans="1:6" ht="14.25" customHeight="1">
      <c r="A56" s="43"/>
      <c r="B56" s="20"/>
      <c r="C56" s="49" t="s">
        <v>17</v>
      </c>
      <c r="D56" s="50">
        <v>2000</v>
      </c>
      <c r="E56" s="50">
        <v>493.88</v>
      </c>
      <c r="F56" s="34"/>
    </row>
    <row r="57" spans="1:6" ht="15" customHeight="1">
      <c r="A57" s="69">
        <v>750</v>
      </c>
      <c r="B57" s="124"/>
      <c r="C57" s="70" t="s">
        <v>32</v>
      </c>
      <c r="D57" s="71">
        <f>SUM(D58+D64+D69+D75+D80+D86)</f>
        <v>1612690</v>
      </c>
      <c r="E57" s="71">
        <f>SUM(E58+E64+E69+E75+E80+E86)</f>
        <v>826125.48</v>
      </c>
      <c r="F57" s="106">
        <f>E57/D57*100</f>
        <v>51.22655191016252</v>
      </c>
    </row>
    <row r="58" spans="1:6" ht="15" customHeight="1">
      <c r="A58" s="38"/>
      <c r="B58" s="17">
        <v>75011</v>
      </c>
      <c r="C58" s="39" t="s">
        <v>33</v>
      </c>
      <c r="D58" s="28">
        <f>SUM(D59)</f>
        <v>86919</v>
      </c>
      <c r="E58" s="28">
        <f>SUM(E59)</f>
        <v>42617</v>
      </c>
      <c r="F58" s="15">
        <f>E58/D58*100</f>
        <v>49.030706749962611</v>
      </c>
    </row>
    <row r="59" spans="1:6" ht="15" customHeight="1">
      <c r="A59" s="38"/>
      <c r="B59" s="29"/>
      <c r="C59" s="30" t="s">
        <v>15</v>
      </c>
      <c r="D59" s="22">
        <f>SUM(D60:D61)</f>
        <v>86919</v>
      </c>
      <c r="E59" s="22">
        <f>SUM(E60:E61)</f>
        <v>42617</v>
      </c>
      <c r="F59" s="26">
        <f>E59/D59*100</f>
        <v>49.030706749962611</v>
      </c>
    </row>
    <row r="60" spans="1:6" ht="15" customHeight="1">
      <c r="A60" s="40"/>
      <c r="B60" s="20"/>
      <c r="C60" s="31" t="s">
        <v>25</v>
      </c>
      <c r="D60" s="32">
        <v>100</v>
      </c>
      <c r="E60" s="32">
        <v>0</v>
      </c>
      <c r="F60" s="48"/>
    </row>
    <row r="61" spans="1:6" ht="15" customHeight="1">
      <c r="A61" s="40"/>
      <c r="B61" s="20"/>
      <c r="C61" s="31" t="s">
        <v>16</v>
      </c>
      <c r="D61" s="32">
        <f>SUM(D62:D63)</f>
        <v>86819</v>
      </c>
      <c r="E61" s="32">
        <f>SUM(E62:E63)</f>
        <v>42617</v>
      </c>
      <c r="F61" s="48"/>
    </row>
    <row r="62" spans="1:6" ht="15" customHeight="1">
      <c r="A62" s="40"/>
      <c r="B62" s="20"/>
      <c r="C62" s="140" t="s">
        <v>20</v>
      </c>
      <c r="D62" s="126">
        <v>76019</v>
      </c>
      <c r="E62" s="126">
        <v>38489.949999999997</v>
      </c>
      <c r="F62" s="34"/>
    </row>
    <row r="63" spans="1:6" ht="15" customHeight="1">
      <c r="A63" s="40"/>
      <c r="B63" s="20"/>
      <c r="C63" s="141" t="s">
        <v>17</v>
      </c>
      <c r="D63" s="130">
        <v>10800</v>
      </c>
      <c r="E63" s="131">
        <v>4127.05</v>
      </c>
      <c r="F63" s="34"/>
    </row>
    <row r="64" spans="1:6" ht="15" customHeight="1">
      <c r="A64" s="38"/>
      <c r="B64" s="17">
        <v>75022</v>
      </c>
      <c r="C64" s="27" t="s">
        <v>34</v>
      </c>
      <c r="D64" s="28">
        <f>SUM(D65)</f>
        <v>54000</v>
      </c>
      <c r="E64" s="28">
        <f>SUM(E65)</f>
        <v>26824.16</v>
      </c>
      <c r="F64" s="15">
        <f>E64/D64*100</f>
        <v>49.674370370370369</v>
      </c>
    </row>
    <row r="65" spans="1:6" ht="15" customHeight="1">
      <c r="A65" s="40"/>
      <c r="B65" s="20"/>
      <c r="C65" s="30" t="s">
        <v>15</v>
      </c>
      <c r="D65" s="22">
        <f>SUM(D66:D67)</f>
        <v>54000</v>
      </c>
      <c r="E65" s="22">
        <f>SUM(E66:E67)</f>
        <v>26824.16</v>
      </c>
      <c r="F65" s="26">
        <f>E65/D65*100</f>
        <v>49.674370370370369</v>
      </c>
    </row>
    <row r="66" spans="1:6" ht="15" customHeight="1">
      <c r="A66" s="40"/>
      <c r="B66" s="20"/>
      <c r="C66" s="31" t="s">
        <v>25</v>
      </c>
      <c r="D66" s="32">
        <v>50000</v>
      </c>
      <c r="E66" s="32">
        <v>26250</v>
      </c>
      <c r="F66" s="34"/>
    </row>
    <row r="67" spans="1:6" ht="15" customHeight="1">
      <c r="A67" s="40"/>
      <c r="B67" s="20"/>
      <c r="C67" s="31" t="s">
        <v>16</v>
      </c>
      <c r="D67" s="32">
        <f>SUM(D68)</f>
        <v>4000</v>
      </c>
      <c r="E67" s="32">
        <f>SUM(E68)</f>
        <v>574.16</v>
      </c>
      <c r="F67" s="34"/>
    </row>
    <row r="68" spans="1:6" ht="15" customHeight="1">
      <c r="A68" s="40"/>
      <c r="B68" s="20"/>
      <c r="C68" s="33" t="s">
        <v>17</v>
      </c>
      <c r="D68" s="25">
        <v>4000</v>
      </c>
      <c r="E68" s="25">
        <v>574.16</v>
      </c>
      <c r="F68" s="34"/>
    </row>
    <row r="69" spans="1:6" ht="15" customHeight="1">
      <c r="A69" s="38"/>
      <c r="B69" s="17">
        <v>75023</v>
      </c>
      <c r="C69" s="57" t="s">
        <v>35</v>
      </c>
      <c r="D69" s="58">
        <f>SUM(D70)</f>
        <v>1139983</v>
      </c>
      <c r="E69" s="58">
        <f>SUM(E70)</f>
        <v>582123.64</v>
      </c>
      <c r="F69" s="15">
        <f>E69/D69*100</f>
        <v>51.064238677243438</v>
      </c>
    </row>
    <row r="70" spans="1:6" ht="15" customHeight="1">
      <c r="A70" s="38"/>
      <c r="B70" s="20"/>
      <c r="C70" s="30" t="s">
        <v>15</v>
      </c>
      <c r="D70" s="22">
        <f>SUM(D71:D72)</f>
        <v>1139983</v>
      </c>
      <c r="E70" s="22">
        <f>SUM(E71:E72)</f>
        <v>582123.64</v>
      </c>
      <c r="F70" s="26">
        <f>E70/D70*100</f>
        <v>51.064238677243438</v>
      </c>
    </row>
    <row r="71" spans="1:6" ht="15" customHeight="1">
      <c r="A71" s="38"/>
      <c r="B71" s="20"/>
      <c r="C71" s="31" t="s">
        <v>25</v>
      </c>
      <c r="D71" s="32">
        <v>2000</v>
      </c>
      <c r="E71" s="32">
        <v>0</v>
      </c>
      <c r="F71" s="34"/>
    </row>
    <row r="72" spans="1:6" ht="15" customHeight="1">
      <c r="A72" s="38"/>
      <c r="B72" s="20"/>
      <c r="C72" s="31" t="s">
        <v>16</v>
      </c>
      <c r="D72" s="32">
        <f>SUM(D73:D74)</f>
        <v>1137983</v>
      </c>
      <c r="E72" s="32">
        <f>SUM(E73:E74)</f>
        <v>582123.64</v>
      </c>
      <c r="F72" s="34"/>
    </row>
    <row r="73" spans="1:6" ht="15" customHeight="1">
      <c r="A73" s="40"/>
      <c r="B73" s="20"/>
      <c r="C73" s="35" t="s">
        <v>20</v>
      </c>
      <c r="D73" s="25">
        <v>937983</v>
      </c>
      <c r="E73" s="25">
        <v>482988.18</v>
      </c>
      <c r="F73" s="34"/>
    </row>
    <row r="74" spans="1:6" ht="15" customHeight="1">
      <c r="A74" s="40"/>
      <c r="B74" s="20"/>
      <c r="C74" s="33" t="s">
        <v>17</v>
      </c>
      <c r="D74" s="25">
        <v>200000</v>
      </c>
      <c r="E74" s="25">
        <v>99135.46</v>
      </c>
      <c r="F74" s="34"/>
    </row>
    <row r="75" spans="1:6" ht="15" customHeight="1">
      <c r="A75" s="38"/>
      <c r="B75" s="17">
        <v>75075</v>
      </c>
      <c r="C75" s="27" t="s">
        <v>36</v>
      </c>
      <c r="D75" s="28">
        <f>SUM(D76)</f>
        <v>22000</v>
      </c>
      <c r="E75" s="28">
        <f>SUM(E76)</f>
        <v>6281.5</v>
      </c>
      <c r="F75" s="15">
        <f>E75/D75*100</f>
        <v>28.552272727272726</v>
      </c>
    </row>
    <row r="76" spans="1:6" ht="15" customHeight="1">
      <c r="A76" s="40"/>
      <c r="B76" s="20"/>
      <c r="C76" s="30" t="s">
        <v>15</v>
      </c>
      <c r="D76" s="22">
        <f>SUM(D77)</f>
        <v>22000</v>
      </c>
      <c r="E76" s="22">
        <f>SUM(E77)</f>
        <v>6281.5</v>
      </c>
      <c r="F76" s="45"/>
    </row>
    <row r="77" spans="1:6" ht="15" customHeight="1">
      <c r="A77" s="40"/>
      <c r="B77" s="20"/>
      <c r="C77" s="31" t="s">
        <v>16</v>
      </c>
      <c r="D77" s="32">
        <f>SUM(D78:D79)</f>
        <v>22000</v>
      </c>
      <c r="E77" s="32">
        <f>SUM(E78:E79)</f>
        <v>6281.5</v>
      </c>
      <c r="F77" s="45"/>
    </row>
    <row r="78" spans="1:6" ht="15" customHeight="1">
      <c r="A78" s="40"/>
      <c r="B78" s="20"/>
      <c r="C78" s="35" t="s">
        <v>20</v>
      </c>
      <c r="D78" s="25">
        <v>1800</v>
      </c>
      <c r="E78" s="25">
        <v>1750</v>
      </c>
      <c r="F78" s="45"/>
    </row>
    <row r="79" spans="1:6" ht="15" customHeight="1">
      <c r="A79" s="40"/>
      <c r="B79" s="20"/>
      <c r="C79" s="33" t="s">
        <v>17</v>
      </c>
      <c r="D79" s="25">
        <v>20200</v>
      </c>
      <c r="E79" s="25">
        <v>4531.5</v>
      </c>
      <c r="F79" s="34"/>
    </row>
    <row r="80" spans="1:6" ht="15" customHeight="1">
      <c r="A80" s="38"/>
      <c r="B80" s="17">
        <v>75085</v>
      </c>
      <c r="C80" s="27" t="s">
        <v>103</v>
      </c>
      <c r="D80" s="28">
        <f>SUM(D81)</f>
        <v>182818</v>
      </c>
      <c r="E80" s="28">
        <f>SUM(E81)</f>
        <v>89056.7</v>
      </c>
      <c r="F80" s="15">
        <f>E80/D80*100</f>
        <v>48.713310505530089</v>
      </c>
    </row>
    <row r="81" spans="1:6" ht="15" customHeight="1">
      <c r="A81" s="38"/>
      <c r="B81" s="29"/>
      <c r="C81" s="30" t="s">
        <v>15</v>
      </c>
      <c r="D81" s="22">
        <f>SUM(D82:D83)</f>
        <v>182818</v>
      </c>
      <c r="E81" s="22">
        <f>SUM(E82:E83)</f>
        <v>89056.7</v>
      </c>
      <c r="F81" s="26">
        <f>E81/D81*100</f>
        <v>48.713310505530089</v>
      </c>
    </row>
    <row r="82" spans="1:6" ht="15" customHeight="1">
      <c r="A82" s="40"/>
      <c r="B82" s="20"/>
      <c r="C82" s="31" t="s">
        <v>25</v>
      </c>
      <c r="D82" s="32">
        <v>300</v>
      </c>
      <c r="E82" s="32">
        <v>0</v>
      </c>
      <c r="F82" s="48"/>
    </row>
    <row r="83" spans="1:6" ht="15" customHeight="1">
      <c r="A83" s="40"/>
      <c r="B83" s="20"/>
      <c r="C83" s="31" t="s">
        <v>16</v>
      </c>
      <c r="D83" s="32">
        <f>SUM(D84:D85)</f>
        <v>182518</v>
      </c>
      <c r="E83" s="32">
        <f>SUM(E84:E85)</f>
        <v>89056.7</v>
      </c>
      <c r="F83" s="48"/>
    </row>
    <row r="84" spans="1:6" ht="15" customHeight="1">
      <c r="A84" s="40"/>
      <c r="B84" s="20"/>
      <c r="C84" s="35" t="s">
        <v>20</v>
      </c>
      <c r="D84" s="25">
        <v>163083</v>
      </c>
      <c r="E84" s="25">
        <v>82380.84</v>
      </c>
      <c r="F84" s="48"/>
    </row>
    <row r="85" spans="1:6" ht="15" customHeight="1">
      <c r="A85" s="40"/>
      <c r="B85" s="20"/>
      <c r="C85" s="33" t="s">
        <v>17</v>
      </c>
      <c r="D85" s="25">
        <v>19435</v>
      </c>
      <c r="E85" s="25">
        <v>6675.86</v>
      </c>
      <c r="F85" s="34"/>
    </row>
    <row r="86" spans="1:6" ht="15" customHeight="1">
      <c r="A86" s="38"/>
      <c r="B86" s="17">
        <v>75095</v>
      </c>
      <c r="C86" s="27" t="s">
        <v>21</v>
      </c>
      <c r="D86" s="28">
        <f>SUM(D87)</f>
        <v>126970</v>
      </c>
      <c r="E86" s="28">
        <f>SUM(E87)</f>
        <v>79222.48000000001</v>
      </c>
      <c r="F86" s="15">
        <f>E86/D86*100</f>
        <v>62.394644404189968</v>
      </c>
    </row>
    <row r="87" spans="1:6" ht="15" customHeight="1">
      <c r="A87" s="38"/>
      <c r="B87" s="29"/>
      <c r="C87" s="30" t="s">
        <v>15</v>
      </c>
      <c r="D87" s="22">
        <f>SUM(D88:D89)</f>
        <v>126970</v>
      </c>
      <c r="E87" s="22">
        <f>SUM(E88:E89)</f>
        <v>79222.48000000001</v>
      </c>
      <c r="F87" s="26">
        <f>E87/D87*100</f>
        <v>62.394644404189968</v>
      </c>
    </row>
    <row r="88" spans="1:6" ht="15" customHeight="1">
      <c r="A88" s="40"/>
      <c r="B88" s="20"/>
      <c r="C88" s="31" t="s">
        <v>25</v>
      </c>
      <c r="D88" s="32">
        <v>16000</v>
      </c>
      <c r="E88" s="32">
        <v>8910</v>
      </c>
      <c r="F88" s="48"/>
    </row>
    <row r="89" spans="1:6" ht="15" customHeight="1">
      <c r="A89" s="40"/>
      <c r="B89" s="20"/>
      <c r="C89" s="31" t="s">
        <v>16</v>
      </c>
      <c r="D89" s="32">
        <f>SUM(D90:D91)</f>
        <v>110970</v>
      </c>
      <c r="E89" s="32">
        <f>SUM(E90:E91)</f>
        <v>70312.48000000001</v>
      </c>
      <c r="F89" s="48"/>
    </row>
    <row r="90" spans="1:6" ht="15" customHeight="1">
      <c r="A90" s="40"/>
      <c r="B90" s="20"/>
      <c r="C90" s="35" t="s">
        <v>20</v>
      </c>
      <c r="D90" s="25">
        <v>40000</v>
      </c>
      <c r="E90" s="25">
        <v>20914</v>
      </c>
      <c r="F90" s="48"/>
    </row>
    <row r="91" spans="1:6" ht="15" customHeight="1">
      <c r="A91" s="40"/>
      <c r="B91" s="20"/>
      <c r="C91" s="33" t="s">
        <v>17</v>
      </c>
      <c r="D91" s="25">
        <v>70970</v>
      </c>
      <c r="E91" s="25">
        <v>49398.48</v>
      </c>
      <c r="F91" s="34"/>
    </row>
    <row r="92" spans="1:6" ht="15" customHeight="1">
      <c r="A92" s="11">
        <v>751</v>
      </c>
      <c r="B92" s="12"/>
      <c r="C92" s="13" t="s">
        <v>89</v>
      </c>
      <c r="D92" s="37"/>
      <c r="E92" s="37"/>
      <c r="F92" s="34"/>
    </row>
    <row r="93" spans="1:6" ht="15" customHeight="1">
      <c r="A93" s="36"/>
      <c r="B93" s="12"/>
      <c r="C93" s="13" t="s">
        <v>90</v>
      </c>
      <c r="D93" s="14">
        <f>SUM(D94)</f>
        <v>517</v>
      </c>
      <c r="E93" s="14">
        <f>SUM(E94)</f>
        <v>0</v>
      </c>
      <c r="F93" s="15">
        <f>E93/D93*100</f>
        <v>0</v>
      </c>
    </row>
    <row r="94" spans="1:6" ht="15" customHeight="1">
      <c r="A94" s="38"/>
      <c r="B94" s="17">
        <v>75101</v>
      </c>
      <c r="C94" s="27" t="s">
        <v>37</v>
      </c>
      <c r="D94" s="28">
        <f>SUM(D96)</f>
        <v>517</v>
      </c>
      <c r="E94" s="28">
        <f>SUM(E96)</f>
        <v>0</v>
      </c>
      <c r="F94" s="26">
        <f>E94/D94*100</f>
        <v>0</v>
      </c>
    </row>
    <row r="95" spans="1:6" ht="15" customHeight="1">
      <c r="A95" s="38"/>
      <c r="B95" s="17"/>
      <c r="C95" s="39" t="s">
        <v>38</v>
      </c>
      <c r="D95" s="28"/>
      <c r="E95" s="28"/>
      <c r="F95" s="34"/>
    </row>
    <row r="96" spans="1:6" ht="15" customHeight="1">
      <c r="A96" s="43"/>
      <c r="B96" s="59"/>
      <c r="C96" s="30" t="s">
        <v>15</v>
      </c>
      <c r="D96" s="22">
        <f>SUM(D97)</f>
        <v>517</v>
      </c>
      <c r="E96" s="22">
        <f>SUM(E97)</f>
        <v>0</v>
      </c>
      <c r="F96" s="26">
        <f>E96/D96*100</f>
        <v>0</v>
      </c>
    </row>
    <row r="97" spans="1:6" ht="15" customHeight="1">
      <c r="A97" s="43"/>
      <c r="B97" s="59"/>
      <c r="C97" s="31" t="s">
        <v>16</v>
      </c>
      <c r="D97" s="32">
        <f>SUM(D98:D98)</f>
        <v>517</v>
      </c>
      <c r="E97" s="32">
        <f>SUM(E98:E98)</f>
        <v>0</v>
      </c>
      <c r="F97" s="165"/>
    </row>
    <row r="98" spans="1:6" ht="15" customHeight="1">
      <c r="A98" s="43"/>
      <c r="B98" s="59"/>
      <c r="C98" s="175" t="s">
        <v>20</v>
      </c>
      <c r="D98" s="50">
        <v>517</v>
      </c>
      <c r="E98" s="50">
        <v>0</v>
      </c>
      <c r="F98" s="165"/>
    </row>
    <row r="99" spans="1:6" ht="15" customHeight="1">
      <c r="A99" s="105"/>
      <c r="B99" s="105"/>
      <c r="C99" s="176"/>
      <c r="D99" s="53"/>
      <c r="E99" s="53"/>
      <c r="F99" s="183" t="s">
        <v>111</v>
      </c>
    </row>
    <row r="100" spans="1:6" ht="15" customHeight="1">
      <c r="A100" s="104"/>
      <c r="B100" s="104"/>
      <c r="C100" s="174"/>
      <c r="D100" s="56"/>
      <c r="E100" s="56"/>
      <c r="F100" s="182"/>
    </row>
    <row r="101" spans="1:6" ht="15" customHeight="1">
      <c r="A101" s="11">
        <v>754</v>
      </c>
      <c r="B101" s="13"/>
      <c r="C101" s="13" t="s">
        <v>88</v>
      </c>
      <c r="D101" s="62">
        <f>SUM(D102+D106+D115+D119+D123)</f>
        <v>200000</v>
      </c>
      <c r="E101" s="62">
        <f>SUM(E102+E106+E115+E119+E123)</f>
        <v>52774.009999999995</v>
      </c>
      <c r="F101" s="15">
        <f>E101/D101*100</f>
        <v>26.387004999999995</v>
      </c>
    </row>
    <row r="102" spans="1:6" ht="15" customHeight="1">
      <c r="A102" s="40"/>
      <c r="B102" s="17">
        <v>75403</v>
      </c>
      <c r="C102" s="27" t="s">
        <v>39</v>
      </c>
      <c r="D102" s="28">
        <f>SUM(D103:D103)</f>
        <v>3500</v>
      </c>
      <c r="E102" s="28">
        <f>SUM(E103:E103)</f>
        <v>705.17</v>
      </c>
      <c r="F102" s="15">
        <f>E102/D102*100</f>
        <v>20.147714285714287</v>
      </c>
    </row>
    <row r="103" spans="1:6" ht="15" customHeight="1">
      <c r="A103" s="40"/>
      <c r="B103" s="20"/>
      <c r="C103" s="30" t="s">
        <v>15</v>
      </c>
      <c r="D103" s="22">
        <f>SUM(D105)</f>
        <v>3500</v>
      </c>
      <c r="E103" s="22">
        <f>SUM(E105)</f>
        <v>705.17</v>
      </c>
      <c r="F103" s="26">
        <f>E103/D103*100</f>
        <v>20.147714285714287</v>
      </c>
    </row>
    <row r="104" spans="1:6" ht="15" customHeight="1">
      <c r="A104" s="40"/>
      <c r="B104" s="20"/>
      <c r="C104" s="31" t="s">
        <v>16</v>
      </c>
      <c r="D104" s="32">
        <f>SUM(D105)</f>
        <v>3500</v>
      </c>
      <c r="E104" s="32">
        <f>SUM(E105)</f>
        <v>705.17</v>
      </c>
      <c r="F104" s="47"/>
    </row>
    <row r="105" spans="1:6" ht="15" customHeight="1">
      <c r="A105" s="40"/>
      <c r="B105" s="20"/>
      <c r="C105" s="33" t="s">
        <v>17</v>
      </c>
      <c r="D105" s="25">
        <v>3500</v>
      </c>
      <c r="E105" s="25">
        <v>705.17</v>
      </c>
      <c r="F105" s="34"/>
    </row>
    <row r="106" spans="1:6" ht="15" customHeight="1">
      <c r="A106" s="40"/>
      <c r="B106" s="17">
        <v>75412</v>
      </c>
      <c r="C106" s="27" t="s">
        <v>40</v>
      </c>
      <c r="D106" s="28">
        <f>SUM(D107+D109)</f>
        <v>150000</v>
      </c>
      <c r="E106" s="28">
        <f>SUM(E107+E109)</f>
        <v>52068.84</v>
      </c>
      <c r="F106" s="15">
        <f>E106/D106*100</f>
        <v>34.712559999999996</v>
      </c>
    </row>
    <row r="107" spans="1:6" ht="15" customHeight="1">
      <c r="A107" s="40"/>
      <c r="B107" s="29"/>
      <c r="C107" s="30" t="s">
        <v>41</v>
      </c>
      <c r="D107" s="22">
        <f>SUM(D108)</f>
        <v>50000</v>
      </c>
      <c r="E107" s="22">
        <f>SUM(E108)</f>
        <v>0</v>
      </c>
      <c r="F107" s="26">
        <f>E107/D107*100</f>
        <v>0</v>
      </c>
    </row>
    <row r="108" spans="1:6" ht="15" customHeight="1">
      <c r="A108" s="40"/>
      <c r="B108" s="29"/>
      <c r="C108" s="119" t="s">
        <v>96</v>
      </c>
      <c r="D108" s="50">
        <v>50000</v>
      </c>
      <c r="E108" s="50">
        <v>0</v>
      </c>
      <c r="F108" s="26"/>
    </row>
    <row r="109" spans="1:6" ht="15" customHeight="1">
      <c r="A109" s="40"/>
      <c r="B109" s="20"/>
      <c r="C109" s="179" t="s">
        <v>15</v>
      </c>
      <c r="D109" s="180">
        <f>SUM(D110+D111+D114)</f>
        <v>100000</v>
      </c>
      <c r="E109" s="180">
        <f>SUM(E110+E111+E114)</f>
        <v>52068.84</v>
      </c>
      <c r="F109" s="26">
        <f>E109/D109*100</f>
        <v>52.068839999999994</v>
      </c>
    </row>
    <row r="110" spans="1:6" ht="15" customHeight="1">
      <c r="A110" s="40"/>
      <c r="B110" s="20"/>
      <c r="C110" s="61" t="s">
        <v>25</v>
      </c>
      <c r="D110" s="66">
        <v>19200</v>
      </c>
      <c r="E110" s="66">
        <v>2160</v>
      </c>
      <c r="F110" s="48"/>
    </row>
    <row r="111" spans="1:6" ht="15" customHeight="1">
      <c r="A111" s="40"/>
      <c r="B111" s="134"/>
      <c r="C111" s="177" t="s">
        <v>16</v>
      </c>
      <c r="D111" s="178">
        <f>SUM(D112:D113)</f>
        <v>60800</v>
      </c>
      <c r="E111" s="178">
        <f>SUM(E112:E113)</f>
        <v>29908.84</v>
      </c>
      <c r="F111" s="48"/>
    </row>
    <row r="112" spans="1:6" ht="15" customHeight="1">
      <c r="A112" s="40"/>
      <c r="B112" s="134"/>
      <c r="C112" s="135" t="s">
        <v>20</v>
      </c>
      <c r="D112" s="129">
        <v>23390</v>
      </c>
      <c r="E112" s="129">
        <v>12164.25</v>
      </c>
      <c r="F112" s="34"/>
    </row>
    <row r="113" spans="1:6" ht="15" customHeight="1">
      <c r="A113" s="40"/>
      <c r="B113" s="20"/>
      <c r="C113" s="136" t="s">
        <v>17</v>
      </c>
      <c r="D113" s="137">
        <v>37410</v>
      </c>
      <c r="E113" s="137">
        <v>17744.59</v>
      </c>
      <c r="F113" s="34"/>
    </row>
    <row r="114" spans="1:6" ht="15" customHeight="1">
      <c r="A114" s="40"/>
      <c r="B114" s="20"/>
      <c r="C114" s="121" t="s">
        <v>42</v>
      </c>
      <c r="D114" s="32">
        <v>20000</v>
      </c>
      <c r="E114" s="32">
        <v>20000</v>
      </c>
      <c r="F114" s="48"/>
    </row>
    <row r="115" spans="1:6" ht="15" customHeight="1">
      <c r="A115" s="40"/>
      <c r="B115" s="17">
        <v>75414</v>
      </c>
      <c r="C115" s="39" t="s">
        <v>91</v>
      </c>
      <c r="D115" s="28">
        <f>SUM(D116:D116)</f>
        <v>1500</v>
      </c>
      <c r="E115" s="28">
        <f>SUM(E116:E116)</f>
        <v>0</v>
      </c>
      <c r="F115" s="15">
        <f>E115/D115*100</f>
        <v>0</v>
      </c>
    </row>
    <row r="116" spans="1:6" ht="15" customHeight="1">
      <c r="A116" s="43"/>
      <c r="B116" s="20"/>
      <c r="C116" s="30" t="s">
        <v>15</v>
      </c>
      <c r="D116" s="22">
        <f>SUM(D118)</f>
        <v>1500</v>
      </c>
      <c r="E116" s="22">
        <f>SUM(E118)</f>
        <v>0</v>
      </c>
      <c r="F116" s="47"/>
    </row>
    <row r="117" spans="1:6" ht="15" customHeight="1">
      <c r="A117" s="43"/>
      <c r="B117" s="20"/>
      <c r="C117" s="31" t="s">
        <v>16</v>
      </c>
      <c r="D117" s="32">
        <f>SUM(D118)</f>
        <v>1500</v>
      </c>
      <c r="E117" s="32">
        <f>SUM(E118)</f>
        <v>0</v>
      </c>
      <c r="F117" s="68"/>
    </row>
    <row r="118" spans="1:6" ht="15" customHeight="1">
      <c r="A118" s="40"/>
      <c r="B118" s="20"/>
      <c r="C118" s="33" t="s">
        <v>17</v>
      </c>
      <c r="D118" s="25">
        <v>1500</v>
      </c>
      <c r="E118" s="25">
        <v>0</v>
      </c>
      <c r="F118" s="34"/>
    </row>
    <row r="119" spans="1:6" ht="15" customHeight="1">
      <c r="A119" s="40"/>
      <c r="B119" s="17">
        <v>75421</v>
      </c>
      <c r="C119" s="39" t="s">
        <v>43</v>
      </c>
      <c r="D119" s="28">
        <f>SUM(D120:D120)</f>
        <v>32000</v>
      </c>
      <c r="E119" s="28">
        <f>SUM(E120:E120)</f>
        <v>0</v>
      </c>
      <c r="F119" s="15">
        <f>E119/D119*100</f>
        <v>0</v>
      </c>
    </row>
    <row r="120" spans="1:6" ht="15" customHeight="1">
      <c r="A120" s="43"/>
      <c r="B120" s="20"/>
      <c r="C120" s="30" t="s">
        <v>15</v>
      </c>
      <c r="D120" s="22">
        <f>SUM(D122)</f>
        <v>32000</v>
      </c>
      <c r="E120" s="22">
        <f>SUM(E122)</f>
        <v>0</v>
      </c>
      <c r="F120" s="47"/>
    </row>
    <row r="121" spans="1:6" ht="15" customHeight="1">
      <c r="A121" s="43"/>
      <c r="B121" s="20"/>
      <c r="C121" s="31" t="s">
        <v>16</v>
      </c>
      <c r="D121" s="32">
        <f>SUM(D122)</f>
        <v>32000</v>
      </c>
      <c r="E121" s="32">
        <f>SUM(E122)</f>
        <v>0</v>
      </c>
      <c r="F121" s="68"/>
    </row>
    <row r="122" spans="1:6" ht="15" customHeight="1">
      <c r="A122" s="40"/>
      <c r="B122" s="20"/>
      <c r="C122" s="33" t="s">
        <v>17</v>
      </c>
      <c r="D122" s="25">
        <v>32000</v>
      </c>
      <c r="E122" s="25">
        <v>0</v>
      </c>
      <c r="F122" s="34"/>
    </row>
    <row r="123" spans="1:6" ht="15" customHeight="1">
      <c r="A123" s="40"/>
      <c r="B123" s="17">
        <v>75495</v>
      </c>
      <c r="C123" s="57" t="s">
        <v>21</v>
      </c>
      <c r="D123" s="58">
        <f>SUM(D124+D126)</f>
        <v>13000</v>
      </c>
      <c r="E123" s="58">
        <f>SUM(E124+E126)</f>
        <v>0</v>
      </c>
      <c r="F123" s="15">
        <f>E123/D123*100</f>
        <v>0</v>
      </c>
    </row>
    <row r="124" spans="1:6" ht="15" customHeight="1">
      <c r="A124" s="40"/>
      <c r="B124" s="17"/>
      <c r="C124" s="21" t="s">
        <v>11</v>
      </c>
      <c r="D124" s="22">
        <f>SUM(D125:D125)</f>
        <v>10000</v>
      </c>
      <c r="E124" s="22">
        <f>SUM(E125:E125)</f>
        <v>0</v>
      </c>
      <c r="F124" s="45">
        <f>E124/D124*100</f>
        <v>0</v>
      </c>
    </row>
    <row r="125" spans="1:6" ht="15" customHeight="1">
      <c r="A125" s="40"/>
      <c r="B125" s="17"/>
      <c r="C125" s="24" t="s">
        <v>12</v>
      </c>
      <c r="D125" s="25">
        <v>10000</v>
      </c>
      <c r="E125" s="25">
        <v>0</v>
      </c>
      <c r="F125" s="26"/>
    </row>
    <row r="126" spans="1:6" ht="15" customHeight="1">
      <c r="A126" s="40"/>
      <c r="B126" s="17"/>
      <c r="C126" s="30" t="s">
        <v>15</v>
      </c>
      <c r="D126" s="22">
        <f>SUM(D128:D128)</f>
        <v>3000</v>
      </c>
      <c r="E126" s="22">
        <f>SUM(E128:E128)</f>
        <v>0</v>
      </c>
      <c r="F126" s="26">
        <f>E126/D126*100</f>
        <v>0</v>
      </c>
    </row>
    <row r="127" spans="1:6" ht="15" customHeight="1">
      <c r="A127" s="40"/>
      <c r="B127" s="20"/>
      <c r="C127" s="46" t="s">
        <v>16</v>
      </c>
      <c r="D127" s="32">
        <f>SUM(D128:D128)</f>
        <v>3000</v>
      </c>
      <c r="E127" s="32">
        <f>SUM(E128:E128)</f>
        <v>0</v>
      </c>
      <c r="F127" s="47"/>
    </row>
    <row r="128" spans="1:6" ht="15" customHeight="1">
      <c r="A128" s="166"/>
      <c r="B128" s="167"/>
      <c r="C128" s="33" t="s">
        <v>17</v>
      </c>
      <c r="D128" s="25">
        <v>3000</v>
      </c>
      <c r="E128" s="25">
        <v>0</v>
      </c>
      <c r="F128" s="34"/>
    </row>
    <row r="129" spans="1:6" ht="15" customHeight="1">
      <c r="A129" s="11">
        <v>757</v>
      </c>
      <c r="B129" s="13"/>
      <c r="C129" s="13" t="s">
        <v>44</v>
      </c>
      <c r="D129" s="14">
        <f>SUM(D130)</f>
        <v>38000</v>
      </c>
      <c r="E129" s="14">
        <f>SUM(E130)</f>
        <v>13373.92</v>
      </c>
      <c r="F129" s="26">
        <f>E129/D129*100</f>
        <v>35.194526315789474</v>
      </c>
    </row>
    <row r="130" spans="1:6" ht="15" customHeight="1">
      <c r="A130" s="38"/>
      <c r="B130" s="29">
        <v>75702</v>
      </c>
      <c r="C130" s="120" t="s">
        <v>97</v>
      </c>
      <c r="D130" s="66">
        <f>SUM(D132)</f>
        <v>38000</v>
      </c>
      <c r="E130" s="66">
        <f>SUM(E132)</f>
        <v>13373.92</v>
      </c>
      <c r="F130" s="26">
        <f>E130/D130*100</f>
        <v>35.194526315789474</v>
      </c>
    </row>
    <row r="131" spans="1:6" ht="15" customHeight="1">
      <c r="A131" s="38"/>
      <c r="B131" s="29"/>
      <c r="C131" s="30" t="s">
        <v>15</v>
      </c>
      <c r="D131" s="22">
        <f>SUM(D132)</f>
        <v>38000</v>
      </c>
      <c r="E131" s="22">
        <f>SUM(E132)</f>
        <v>13373.92</v>
      </c>
      <c r="F131" s="26">
        <f>E131/D131*100</f>
        <v>35.194526315789474</v>
      </c>
    </row>
    <row r="132" spans="1:6" ht="15" customHeight="1">
      <c r="A132" s="73"/>
      <c r="B132" s="74"/>
      <c r="C132" s="31" t="s">
        <v>45</v>
      </c>
      <c r="D132" s="32">
        <v>38000</v>
      </c>
      <c r="E132" s="32">
        <v>13373.92</v>
      </c>
      <c r="F132" s="75"/>
    </row>
    <row r="133" spans="1:6" ht="15" customHeight="1">
      <c r="A133" s="11">
        <v>758</v>
      </c>
      <c r="B133" s="13"/>
      <c r="C133" s="13" t="s">
        <v>46</v>
      </c>
      <c r="D133" s="14">
        <f>SUM(D134)</f>
        <v>20000</v>
      </c>
      <c r="E133" s="14">
        <f>SUM(E134)</f>
        <v>0</v>
      </c>
      <c r="F133" s="26">
        <f>E133/D133*100</f>
        <v>0</v>
      </c>
    </row>
    <row r="134" spans="1:6" ht="15" customHeight="1">
      <c r="A134" s="38"/>
      <c r="B134" s="29">
        <v>75818</v>
      </c>
      <c r="C134" s="72" t="s">
        <v>47</v>
      </c>
      <c r="D134" s="66">
        <f>SUM(D136)</f>
        <v>20000</v>
      </c>
      <c r="E134" s="66">
        <f>SUM(E136)</f>
        <v>0</v>
      </c>
      <c r="F134" s="26">
        <f>E134/D134*100</f>
        <v>0</v>
      </c>
    </row>
    <row r="135" spans="1:6" ht="15" customHeight="1">
      <c r="A135" s="38"/>
      <c r="B135" s="29"/>
      <c r="C135" s="30" t="s">
        <v>15</v>
      </c>
      <c r="D135" s="22">
        <f>SUM(D136)</f>
        <v>20000</v>
      </c>
      <c r="E135" s="22">
        <f>SUM(E136)</f>
        <v>0</v>
      </c>
      <c r="F135" s="47"/>
    </row>
    <row r="136" spans="1:6" ht="15" customHeight="1">
      <c r="A136" s="38"/>
      <c r="B136" s="29"/>
      <c r="C136" s="35" t="s">
        <v>48</v>
      </c>
      <c r="D136" s="32">
        <v>20000</v>
      </c>
      <c r="E136" s="32">
        <v>0</v>
      </c>
      <c r="F136" s="34"/>
    </row>
    <row r="137" spans="1:6" ht="15" customHeight="1">
      <c r="A137" s="11">
        <v>801</v>
      </c>
      <c r="B137" s="12"/>
      <c r="C137" s="13" t="s">
        <v>49</v>
      </c>
      <c r="D137" s="14">
        <f>SUM(D138+D151+D158+D161+D164+D170+D175+D179+D185+D190)</f>
        <v>4220374</v>
      </c>
      <c r="E137" s="14">
        <f>SUM(E138+E151+E158+E161+E164+E170+E175+E179+E185+E190)</f>
        <v>1550375.94</v>
      </c>
      <c r="F137" s="15">
        <f>E137/D137*100</f>
        <v>36.735510644317301</v>
      </c>
    </row>
    <row r="138" spans="1:6" ht="15" customHeight="1">
      <c r="A138" s="38"/>
      <c r="B138" s="17">
        <v>80101</v>
      </c>
      <c r="C138" s="39" t="s">
        <v>50</v>
      </c>
      <c r="D138" s="28">
        <f>SUM(D139+D141)</f>
        <v>2803486</v>
      </c>
      <c r="E138" s="28">
        <f>SUM(E139+E141)</f>
        <v>784444.79999999993</v>
      </c>
      <c r="F138" s="15">
        <f>E138/D138*100</f>
        <v>27.981049307897383</v>
      </c>
    </row>
    <row r="139" spans="1:6" ht="15" customHeight="1">
      <c r="A139" s="38"/>
      <c r="B139" s="17"/>
      <c r="C139" s="21" t="s">
        <v>11</v>
      </c>
      <c r="D139" s="22">
        <f>SUM(D140)</f>
        <v>1387691</v>
      </c>
      <c r="E139" s="22">
        <f>SUM(E140)</f>
        <v>41745</v>
      </c>
      <c r="F139" s="45">
        <f>E139/D139*100</f>
        <v>3.0082345421278944</v>
      </c>
    </row>
    <row r="140" spans="1:6" ht="15" customHeight="1">
      <c r="A140" s="38"/>
      <c r="B140" s="17"/>
      <c r="C140" s="24" t="s">
        <v>12</v>
      </c>
      <c r="D140" s="25">
        <v>1387691</v>
      </c>
      <c r="E140" s="25">
        <v>41745</v>
      </c>
      <c r="F140" s="26"/>
    </row>
    <row r="141" spans="1:6" ht="15" customHeight="1">
      <c r="A141" s="38"/>
      <c r="B141" s="29"/>
      <c r="C141" s="30" t="s">
        <v>15</v>
      </c>
      <c r="D141" s="22">
        <f>SUM(D142+D143+D146)</f>
        <v>1415795</v>
      </c>
      <c r="E141" s="22">
        <f>SUM(E142+E143+E146)</f>
        <v>742699.79999999993</v>
      </c>
      <c r="F141" s="26">
        <f>E141/D141*100</f>
        <v>52.458145423595923</v>
      </c>
    </row>
    <row r="142" spans="1:6" ht="15" customHeight="1">
      <c r="A142" s="40"/>
      <c r="B142" s="20"/>
      <c r="C142" s="31" t="s">
        <v>25</v>
      </c>
      <c r="D142" s="32">
        <v>50049</v>
      </c>
      <c r="E142" s="32">
        <v>23866.46</v>
      </c>
      <c r="F142" s="48"/>
    </row>
    <row r="143" spans="1:6" ht="15" customHeight="1">
      <c r="A143" s="40"/>
      <c r="B143" s="20"/>
      <c r="C143" s="31" t="s">
        <v>16</v>
      </c>
      <c r="D143" s="32">
        <f>SUM(D144:D145)</f>
        <v>1199346</v>
      </c>
      <c r="E143" s="32">
        <f>SUM(E144:E145)</f>
        <v>650531.86</v>
      </c>
      <c r="F143" s="48"/>
    </row>
    <row r="144" spans="1:6" ht="15" customHeight="1">
      <c r="A144" s="40"/>
      <c r="B144" s="20"/>
      <c r="C144" s="35" t="s">
        <v>20</v>
      </c>
      <c r="D144" s="25">
        <v>1037715</v>
      </c>
      <c r="E144" s="25">
        <v>556602.15</v>
      </c>
      <c r="F144" s="34"/>
    </row>
    <row r="145" spans="1:6" ht="15" customHeight="1">
      <c r="A145" s="40"/>
      <c r="B145" s="20"/>
      <c r="C145" s="33" t="s">
        <v>17</v>
      </c>
      <c r="D145" s="25">
        <v>161631</v>
      </c>
      <c r="E145" s="25">
        <v>93929.71</v>
      </c>
      <c r="F145" s="34"/>
    </row>
    <row r="146" spans="1:6" ht="15" customHeight="1">
      <c r="A146" s="40"/>
      <c r="B146" s="20"/>
      <c r="C146" s="94" t="s">
        <v>42</v>
      </c>
      <c r="D146" s="65">
        <v>166400</v>
      </c>
      <c r="E146" s="65">
        <v>68301.48</v>
      </c>
      <c r="F146" s="48"/>
    </row>
    <row r="147" spans="1:6" ht="15" customHeight="1">
      <c r="A147" s="51"/>
      <c r="B147" s="51"/>
      <c r="C147" s="185"/>
      <c r="D147" s="186"/>
      <c r="E147" s="186"/>
      <c r="F147" s="185"/>
    </row>
    <row r="148" spans="1:6" ht="15" customHeight="1">
      <c r="A148" s="79"/>
      <c r="B148" s="79"/>
      <c r="C148" s="187"/>
      <c r="D148" s="188"/>
      <c r="E148" s="188"/>
      <c r="F148" s="187"/>
    </row>
    <row r="149" spans="1:6" ht="15" customHeight="1">
      <c r="A149" s="79"/>
      <c r="B149" s="79"/>
      <c r="C149" s="187"/>
      <c r="D149" s="188"/>
      <c r="E149" s="188"/>
      <c r="F149" s="187" t="s">
        <v>112</v>
      </c>
    </row>
    <row r="150" spans="1:6" ht="15" customHeight="1">
      <c r="A150" s="54"/>
      <c r="B150" s="54"/>
      <c r="C150" s="189"/>
      <c r="D150" s="190"/>
      <c r="E150" s="190"/>
      <c r="F150" s="189"/>
    </row>
    <row r="151" spans="1:6" ht="15" customHeight="1">
      <c r="A151" s="38"/>
      <c r="B151" s="17">
        <v>80103</v>
      </c>
      <c r="C151" s="39" t="s">
        <v>51</v>
      </c>
      <c r="D151" s="28">
        <f>SUM(D152)</f>
        <v>117881</v>
      </c>
      <c r="E151" s="28">
        <f>SUM(E152)</f>
        <v>59877.969999999994</v>
      </c>
      <c r="F151" s="15">
        <f>E151/D151*100</f>
        <v>50.795268109364521</v>
      </c>
    </row>
    <row r="152" spans="1:6" ht="15" customHeight="1">
      <c r="A152" s="40"/>
      <c r="B152" s="20"/>
      <c r="C152" s="30" t="s">
        <v>15</v>
      </c>
      <c r="D152" s="22">
        <f>SUM(D153+D154+D157)</f>
        <v>117881</v>
      </c>
      <c r="E152" s="22">
        <f>SUM(E153+E154+E157)</f>
        <v>59877.969999999994</v>
      </c>
      <c r="F152" s="26">
        <f>E152/D152*100</f>
        <v>50.795268109364521</v>
      </c>
    </row>
    <row r="153" spans="1:6" ht="15" customHeight="1">
      <c r="A153" s="40"/>
      <c r="B153" s="20"/>
      <c r="C153" s="31" t="s">
        <v>25</v>
      </c>
      <c r="D153" s="32">
        <v>10432</v>
      </c>
      <c r="E153" s="32">
        <v>7506</v>
      </c>
      <c r="F153" s="48"/>
    </row>
    <row r="154" spans="1:6" ht="15" customHeight="1">
      <c r="A154" s="40"/>
      <c r="B154" s="20"/>
      <c r="C154" s="31" t="s">
        <v>16</v>
      </c>
      <c r="D154" s="32">
        <f>SUM(D155:D156)</f>
        <v>92449</v>
      </c>
      <c r="E154" s="32">
        <f>SUM(E155:E156)</f>
        <v>51521.59</v>
      </c>
      <c r="F154" s="48"/>
    </row>
    <row r="155" spans="1:6" ht="15" customHeight="1">
      <c r="A155" s="40"/>
      <c r="B155" s="20"/>
      <c r="C155" s="35" t="s">
        <v>20</v>
      </c>
      <c r="D155" s="25">
        <v>84989</v>
      </c>
      <c r="E155" s="25">
        <v>46849.24</v>
      </c>
      <c r="F155" s="34"/>
    </row>
    <row r="156" spans="1:6" ht="15" customHeight="1">
      <c r="A156" s="40"/>
      <c r="B156" s="20"/>
      <c r="C156" s="33" t="s">
        <v>17</v>
      </c>
      <c r="D156" s="25">
        <v>7460</v>
      </c>
      <c r="E156" s="25">
        <v>4672.3500000000004</v>
      </c>
      <c r="F156" s="34"/>
    </row>
    <row r="157" spans="1:6" ht="15" customHeight="1">
      <c r="A157" s="40"/>
      <c r="B157" s="20"/>
      <c r="C157" s="67" t="s">
        <v>42</v>
      </c>
      <c r="D157" s="25">
        <v>15000</v>
      </c>
      <c r="E157" s="25">
        <v>850.38</v>
      </c>
      <c r="F157" s="34"/>
    </row>
    <row r="158" spans="1:6" ht="15" customHeight="1">
      <c r="A158" s="38"/>
      <c r="B158" s="17">
        <v>80104</v>
      </c>
      <c r="C158" s="39" t="s">
        <v>52</v>
      </c>
      <c r="D158" s="28">
        <f>SUM(D159)</f>
        <v>50000</v>
      </c>
      <c r="E158" s="28">
        <f>SUM(E159)</f>
        <v>25016.12</v>
      </c>
      <c r="F158" s="15">
        <f>E158/D158*100</f>
        <v>50.032239999999994</v>
      </c>
    </row>
    <row r="159" spans="1:6" ht="15" customHeight="1">
      <c r="A159" s="40"/>
      <c r="B159" s="20"/>
      <c r="C159" s="30" t="s">
        <v>15</v>
      </c>
      <c r="D159" s="22">
        <f>SUM(D160)</f>
        <v>50000</v>
      </c>
      <c r="E159" s="22">
        <f>SUM(E160)</f>
        <v>25016.12</v>
      </c>
      <c r="F159" s="26">
        <f>E159/D159*100</f>
        <v>50.032239999999994</v>
      </c>
    </row>
    <row r="160" spans="1:6" ht="15" customHeight="1">
      <c r="A160" s="40"/>
      <c r="B160" s="20"/>
      <c r="C160" s="67" t="s">
        <v>42</v>
      </c>
      <c r="D160" s="25">
        <v>50000</v>
      </c>
      <c r="E160" s="25">
        <v>25016.12</v>
      </c>
      <c r="F160" s="34"/>
    </row>
    <row r="161" spans="1:6" ht="15" customHeight="1">
      <c r="A161" s="76"/>
      <c r="B161" s="77">
        <v>80106</v>
      </c>
      <c r="C161" s="39" t="s">
        <v>84</v>
      </c>
      <c r="D161" s="28">
        <f>SUM(D162)</f>
        <v>124000</v>
      </c>
      <c r="E161" s="28">
        <f>SUM(E162)</f>
        <v>92537.85</v>
      </c>
      <c r="F161" s="15">
        <f>E161/D161*100</f>
        <v>74.627298387096772</v>
      </c>
    </row>
    <row r="162" spans="1:6" ht="15" customHeight="1">
      <c r="A162" s="78"/>
      <c r="B162" s="79"/>
      <c r="C162" s="30" t="s">
        <v>15</v>
      </c>
      <c r="D162" s="22">
        <f>SUM(D163)</f>
        <v>124000</v>
      </c>
      <c r="E162" s="22">
        <f>SUM(E163)</f>
        <v>92537.85</v>
      </c>
      <c r="F162" s="26">
        <f>E162/D162*100</f>
        <v>74.627298387096772</v>
      </c>
    </row>
    <row r="163" spans="1:6" ht="12.75" customHeight="1">
      <c r="A163" s="78"/>
      <c r="B163" s="79"/>
      <c r="C163" s="94" t="s">
        <v>42</v>
      </c>
      <c r="D163" s="50">
        <v>124000</v>
      </c>
      <c r="E163" s="50">
        <v>92537.85</v>
      </c>
      <c r="F163" s="34"/>
    </row>
    <row r="164" spans="1:6" ht="15" customHeight="1">
      <c r="A164" s="122"/>
      <c r="B164" s="17">
        <v>80110</v>
      </c>
      <c r="C164" s="39" t="s">
        <v>53</v>
      </c>
      <c r="D164" s="28">
        <f>SUM(D165)</f>
        <v>676059</v>
      </c>
      <c r="E164" s="28">
        <f>SUM(E165)</f>
        <v>362164.94</v>
      </c>
      <c r="F164" s="15">
        <f>E164/D164*100</f>
        <v>53.570019776380462</v>
      </c>
    </row>
    <row r="165" spans="1:6" ht="15" customHeight="1">
      <c r="A165" s="40"/>
      <c r="B165" s="20"/>
      <c r="C165" s="30" t="s">
        <v>15</v>
      </c>
      <c r="D165" s="22">
        <f>SUM(D166:D167)</f>
        <v>676059</v>
      </c>
      <c r="E165" s="22">
        <f>SUM(E166:E167)</f>
        <v>362164.94</v>
      </c>
      <c r="F165" s="26">
        <f>E165/D165*100</f>
        <v>53.570019776380462</v>
      </c>
    </row>
    <row r="166" spans="1:6" ht="15" customHeight="1">
      <c r="A166" s="40"/>
      <c r="B166" s="20"/>
      <c r="C166" s="31" t="s">
        <v>25</v>
      </c>
      <c r="D166" s="25">
        <v>28848</v>
      </c>
      <c r="E166" s="25">
        <v>13547.88</v>
      </c>
      <c r="F166" s="34"/>
    </row>
    <row r="167" spans="1:6" ht="15" customHeight="1">
      <c r="A167" s="40"/>
      <c r="B167" s="20"/>
      <c r="C167" s="31" t="s">
        <v>16</v>
      </c>
      <c r="D167" s="25">
        <f>SUM(D168:D169)</f>
        <v>647211</v>
      </c>
      <c r="E167" s="25">
        <f>SUM(E168:E169)</f>
        <v>348617.06</v>
      </c>
      <c r="F167" s="34"/>
    </row>
    <row r="168" spans="1:6" ht="15" customHeight="1">
      <c r="A168" s="40"/>
      <c r="B168" s="20"/>
      <c r="C168" s="35" t="s">
        <v>20</v>
      </c>
      <c r="D168" s="25">
        <v>526920</v>
      </c>
      <c r="E168" s="25">
        <v>298627.23</v>
      </c>
      <c r="F168" s="34"/>
    </row>
    <row r="169" spans="1:6" ht="15" customHeight="1">
      <c r="A169" s="40"/>
      <c r="B169" s="20"/>
      <c r="C169" s="125" t="s">
        <v>17</v>
      </c>
      <c r="D169" s="126">
        <v>120291</v>
      </c>
      <c r="E169" s="126">
        <v>49989.83</v>
      </c>
      <c r="F169" s="34"/>
    </row>
    <row r="170" spans="1:6" ht="15" customHeight="1">
      <c r="A170" s="38"/>
      <c r="B170" s="17">
        <v>80113</v>
      </c>
      <c r="C170" s="138" t="s">
        <v>54</v>
      </c>
      <c r="D170" s="139">
        <f>SUM(D171)</f>
        <v>198050</v>
      </c>
      <c r="E170" s="139">
        <f>SUM(E171)</f>
        <v>111884.96</v>
      </c>
      <c r="F170" s="15">
        <f>E170/D170*100</f>
        <v>56.493289573340064</v>
      </c>
    </row>
    <row r="171" spans="1:6" ht="15" customHeight="1">
      <c r="A171" s="40"/>
      <c r="B171" s="20"/>
      <c r="C171" s="63" t="s">
        <v>15</v>
      </c>
      <c r="D171" s="64">
        <f>SUM(D172)</f>
        <v>198050</v>
      </c>
      <c r="E171" s="64">
        <f>SUM(E172)</f>
        <v>111884.96</v>
      </c>
      <c r="F171" s="26">
        <f>E171/D171*100</f>
        <v>56.493289573340064</v>
      </c>
    </row>
    <row r="172" spans="1:6" ht="15" customHeight="1">
      <c r="A172" s="40"/>
      <c r="B172" s="20"/>
      <c r="C172" s="31" t="s">
        <v>16</v>
      </c>
      <c r="D172" s="25">
        <f>SUM(D173:D174)</f>
        <v>198050</v>
      </c>
      <c r="E172" s="25">
        <f>SUM(E173:E174)</f>
        <v>111884.96</v>
      </c>
      <c r="F172" s="34"/>
    </row>
    <row r="173" spans="1:6" ht="15" customHeight="1">
      <c r="A173" s="40"/>
      <c r="B173" s="20"/>
      <c r="C173" s="35" t="s">
        <v>20</v>
      </c>
      <c r="D173" s="25">
        <v>60050</v>
      </c>
      <c r="E173" s="25">
        <v>30355.89</v>
      </c>
      <c r="F173" s="34"/>
    </row>
    <row r="174" spans="1:6" ht="15" customHeight="1">
      <c r="A174" s="40"/>
      <c r="B174" s="20"/>
      <c r="C174" s="49" t="s">
        <v>17</v>
      </c>
      <c r="D174" s="50">
        <v>138000</v>
      </c>
      <c r="E174" s="50">
        <v>81529.070000000007</v>
      </c>
      <c r="F174" s="34"/>
    </row>
    <row r="175" spans="1:6" ht="15" customHeight="1">
      <c r="A175" s="38"/>
      <c r="B175" s="17">
        <v>80146</v>
      </c>
      <c r="C175" s="27" t="s">
        <v>55</v>
      </c>
      <c r="D175" s="44">
        <f>SUM(D176)</f>
        <v>11083</v>
      </c>
      <c r="E175" s="44">
        <f>SUM(E176)</f>
        <v>4000</v>
      </c>
      <c r="F175" s="15">
        <f>E175/D175*100</f>
        <v>36.091311016872687</v>
      </c>
    </row>
    <row r="176" spans="1:6" ht="15" customHeight="1">
      <c r="A176" s="40"/>
      <c r="B176" s="20"/>
      <c r="C176" s="30" t="s">
        <v>15</v>
      </c>
      <c r="D176" s="22">
        <f>SUM(D178)</f>
        <v>11083</v>
      </c>
      <c r="E176" s="22">
        <f>SUM(E178)</f>
        <v>4000</v>
      </c>
      <c r="F176" s="26">
        <f>E176/D176*100</f>
        <v>36.091311016872687</v>
      </c>
    </row>
    <row r="177" spans="1:6" ht="15" customHeight="1">
      <c r="A177" s="40"/>
      <c r="B177" s="20"/>
      <c r="C177" s="31" t="s">
        <v>16</v>
      </c>
      <c r="D177" s="25">
        <f>SUM(D178)</f>
        <v>11083</v>
      </c>
      <c r="E177" s="25">
        <f>SUM(E178)</f>
        <v>4000</v>
      </c>
      <c r="F177" s="34"/>
    </row>
    <row r="178" spans="1:6" ht="15" customHeight="1">
      <c r="A178" s="40"/>
      <c r="B178" s="20"/>
      <c r="C178" s="33" t="s">
        <v>17</v>
      </c>
      <c r="D178" s="25">
        <v>11083</v>
      </c>
      <c r="E178" s="25">
        <v>4000</v>
      </c>
      <c r="F178" s="34"/>
    </row>
    <row r="179" spans="1:6" ht="15" customHeight="1">
      <c r="A179" s="38"/>
      <c r="B179" s="17">
        <v>80148</v>
      </c>
      <c r="C179" s="27" t="s">
        <v>56</v>
      </c>
      <c r="D179" s="28">
        <f>SUM(D180)</f>
        <v>115469</v>
      </c>
      <c r="E179" s="28">
        <f>SUM(E180)</f>
        <v>58011.22</v>
      </c>
      <c r="F179" s="15">
        <f>E179/D179*100</f>
        <v>50.239648736890416</v>
      </c>
    </row>
    <row r="180" spans="1:6" ht="15" customHeight="1">
      <c r="A180" s="40"/>
      <c r="B180" s="20"/>
      <c r="C180" s="30" t="s">
        <v>15</v>
      </c>
      <c r="D180" s="22">
        <f>SUM(D181:D182)</f>
        <v>115469</v>
      </c>
      <c r="E180" s="22">
        <f>SUM(E181:E182)</f>
        <v>58011.22</v>
      </c>
      <c r="F180" s="26">
        <f>E180/D180*100</f>
        <v>50.239648736890416</v>
      </c>
    </row>
    <row r="181" spans="1:6" ht="15" customHeight="1">
      <c r="A181" s="40"/>
      <c r="B181" s="20"/>
      <c r="C181" s="31" t="s">
        <v>25</v>
      </c>
      <c r="D181" s="32">
        <v>200</v>
      </c>
      <c r="E181" s="32">
        <v>0</v>
      </c>
      <c r="F181" s="48"/>
    </row>
    <row r="182" spans="1:6" ht="15" customHeight="1">
      <c r="A182" s="40"/>
      <c r="B182" s="20"/>
      <c r="C182" s="31" t="s">
        <v>16</v>
      </c>
      <c r="D182" s="32">
        <f>SUM(D183:D184)</f>
        <v>115269</v>
      </c>
      <c r="E182" s="32">
        <f>SUM(E183:E184)</f>
        <v>58011.22</v>
      </c>
      <c r="F182" s="48"/>
    </row>
    <row r="183" spans="1:6" ht="15" customHeight="1">
      <c r="A183" s="40"/>
      <c r="B183" s="20"/>
      <c r="C183" s="35" t="s">
        <v>20</v>
      </c>
      <c r="D183" s="25">
        <v>52475</v>
      </c>
      <c r="E183" s="25">
        <v>25592.1</v>
      </c>
      <c r="F183" s="34"/>
    </row>
    <row r="184" spans="1:6" ht="15" customHeight="1">
      <c r="A184" s="40"/>
      <c r="B184" s="20"/>
      <c r="C184" s="125" t="s">
        <v>17</v>
      </c>
      <c r="D184" s="126">
        <v>62794</v>
      </c>
      <c r="E184" s="126">
        <v>32419.119999999999</v>
      </c>
      <c r="F184" s="34"/>
    </row>
    <row r="185" spans="1:6" ht="15" customHeight="1">
      <c r="A185" s="40"/>
      <c r="B185" s="168">
        <v>80150</v>
      </c>
      <c r="C185" s="169" t="s">
        <v>99</v>
      </c>
      <c r="D185" s="170">
        <f>SUM(D186)</f>
        <v>84100</v>
      </c>
      <c r="E185" s="170">
        <f>SUM(E186)</f>
        <v>28004.579999999998</v>
      </c>
      <c r="F185" s="111">
        <f>E185/D185*100</f>
        <v>33.299143876337688</v>
      </c>
    </row>
    <row r="186" spans="1:6" ht="15" customHeight="1">
      <c r="A186" s="40"/>
      <c r="B186" s="20"/>
      <c r="C186" s="30" t="s">
        <v>15</v>
      </c>
      <c r="D186" s="22">
        <f>SUM(D187)</f>
        <v>84100</v>
      </c>
      <c r="E186" s="22">
        <f>SUM(E187)</f>
        <v>28004.579999999998</v>
      </c>
      <c r="F186" s="26">
        <f>E186/D186*100</f>
        <v>33.299143876337688</v>
      </c>
    </row>
    <row r="187" spans="1:6" ht="15" customHeight="1">
      <c r="A187" s="40"/>
      <c r="B187" s="20"/>
      <c r="C187" s="60" t="s">
        <v>16</v>
      </c>
      <c r="D187" s="25">
        <f>SUM(D188:D189)</f>
        <v>84100</v>
      </c>
      <c r="E187" s="25">
        <f>SUM(E188:E189)</f>
        <v>28004.579999999998</v>
      </c>
      <c r="F187" s="34"/>
    </row>
    <row r="188" spans="1:6" ht="15" customHeight="1">
      <c r="A188" s="40"/>
      <c r="B188" s="20"/>
      <c r="C188" s="35" t="s">
        <v>20</v>
      </c>
      <c r="D188" s="25">
        <v>78420</v>
      </c>
      <c r="E188" s="25">
        <v>26013.03</v>
      </c>
      <c r="F188" s="34"/>
    </row>
    <row r="189" spans="1:6" ht="15" customHeight="1">
      <c r="A189" s="40"/>
      <c r="B189" s="20"/>
      <c r="C189" s="125" t="s">
        <v>17</v>
      </c>
      <c r="D189" s="126">
        <v>5680</v>
      </c>
      <c r="E189" s="126">
        <v>1991.55</v>
      </c>
      <c r="F189" s="34"/>
    </row>
    <row r="190" spans="1:6" ht="15" customHeight="1">
      <c r="A190" s="38"/>
      <c r="B190" s="17">
        <v>80195</v>
      </c>
      <c r="C190" s="27" t="s">
        <v>21</v>
      </c>
      <c r="D190" s="28">
        <f>SUM(D191)</f>
        <v>40246</v>
      </c>
      <c r="E190" s="28">
        <f>SUM(E191)</f>
        <v>24433.5</v>
      </c>
      <c r="F190" s="15">
        <f>E190/D190*100</f>
        <v>60.71038115589127</v>
      </c>
    </row>
    <row r="191" spans="1:6" ht="15" customHeight="1">
      <c r="A191" s="40"/>
      <c r="B191" s="20"/>
      <c r="C191" s="30" t="s">
        <v>15</v>
      </c>
      <c r="D191" s="22">
        <f>SUM(D192)</f>
        <v>40246</v>
      </c>
      <c r="E191" s="22">
        <f>SUM(E192)</f>
        <v>24433.5</v>
      </c>
      <c r="F191" s="26">
        <f>E191/D191*100</f>
        <v>60.71038115589127</v>
      </c>
    </row>
    <row r="192" spans="1:6" ht="15" customHeight="1">
      <c r="A192" s="40"/>
      <c r="B192" s="20"/>
      <c r="C192" s="31" t="s">
        <v>16</v>
      </c>
      <c r="D192" s="25">
        <f>SUM(D193:D193)</f>
        <v>40246</v>
      </c>
      <c r="E192" s="25">
        <f>SUM(E193:E193)</f>
        <v>24433.5</v>
      </c>
      <c r="F192" s="34"/>
    </row>
    <row r="193" spans="1:6" ht="15" customHeight="1">
      <c r="A193" s="40"/>
      <c r="B193" s="20"/>
      <c r="C193" s="33" t="s">
        <v>17</v>
      </c>
      <c r="D193" s="25">
        <v>40246</v>
      </c>
      <c r="E193" s="25">
        <v>24433.5</v>
      </c>
      <c r="F193" s="34"/>
    </row>
    <row r="194" spans="1:6" ht="15" customHeight="1">
      <c r="A194" s="112">
        <v>851</v>
      </c>
      <c r="B194" s="113"/>
      <c r="C194" s="114" t="s">
        <v>57</v>
      </c>
      <c r="D194" s="115">
        <f>SUM(D195+D202)</f>
        <v>50000</v>
      </c>
      <c r="E194" s="115">
        <f>SUM(E195+E202)</f>
        <v>22697.48</v>
      </c>
      <c r="F194" s="116">
        <f>E194/D194*100</f>
        <v>45.394959999999998</v>
      </c>
    </row>
    <row r="195" spans="1:6" ht="15" customHeight="1">
      <c r="A195" s="38"/>
      <c r="B195" s="17">
        <v>85153</v>
      </c>
      <c r="C195" s="27" t="s">
        <v>85</v>
      </c>
      <c r="D195" s="82">
        <f>SUM(D196)</f>
        <v>10000</v>
      </c>
      <c r="E195" s="82">
        <f>SUM(E196)</f>
        <v>3658</v>
      </c>
      <c r="F195" s="81">
        <f>E195/D195*100</f>
        <v>36.58</v>
      </c>
    </row>
    <row r="196" spans="1:6" ht="12.75" customHeight="1">
      <c r="A196" s="43"/>
      <c r="B196" s="59"/>
      <c r="C196" s="30" t="s">
        <v>15</v>
      </c>
      <c r="D196" s="22">
        <f>SUM(D197:D197)</f>
        <v>10000</v>
      </c>
      <c r="E196" s="22">
        <f>SUM(E197:E197)</f>
        <v>3658</v>
      </c>
      <c r="F196" s="26">
        <f>E196/D196*100</f>
        <v>36.58</v>
      </c>
    </row>
    <row r="197" spans="1:6" ht="13.5" customHeight="1">
      <c r="A197" s="43"/>
      <c r="B197" s="59"/>
      <c r="C197" s="31" t="s">
        <v>16</v>
      </c>
      <c r="D197" s="32">
        <f>SUM(D198:D199)</f>
        <v>10000</v>
      </c>
      <c r="E197" s="32">
        <f>SUM(E198:E199)</f>
        <v>3658</v>
      </c>
      <c r="F197" s="48"/>
    </row>
    <row r="198" spans="1:6" ht="11.25" customHeight="1">
      <c r="A198" s="43"/>
      <c r="B198" s="59"/>
      <c r="C198" s="35" t="s">
        <v>20</v>
      </c>
      <c r="D198" s="25">
        <v>5300</v>
      </c>
      <c r="E198" s="25">
        <v>3496</v>
      </c>
      <c r="F198" s="34"/>
    </row>
    <row r="199" spans="1:6" ht="12.75" customHeight="1">
      <c r="A199" s="43"/>
      <c r="B199" s="59"/>
      <c r="C199" s="49" t="s">
        <v>17</v>
      </c>
      <c r="D199" s="50">
        <v>4700</v>
      </c>
      <c r="E199" s="50">
        <v>162</v>
      </c>
      <c r="F199" s="34"/>
    </row>
    <row r="200" spans="1:6" ht="12" customHeight="1">
      <c r="A200" s="105"/>
      <c r="B200" s="105"/>
      <c r="C200" s="52"/>
      <c r="D200" s="53"/>
      <c r="E200" s="53"/>
      <c r="F200" s="185" t="s">
        <v>113</v>
      </c>
    </row>
    <row r="201" spans="1:6" ht="6.75" customHeight="1">
      <c r="A201" s="104"/>
      <c r="B201" s="104"/>
      <c r="C201" s="55"/>
      <c r="D201" s="56"/>
      <c r="E201" s="56"/>
      <c r="F201" s="55"/>
    </row>
    <row r="202" spans="1:6" ht="15" customHeight="1">
      <c r="A202" s="38"/>
      <c r="B202" s="17">
        <v>85154</v>
      </c>
      <c r="C202" s="27" t="s">
        <v>58</v>
      </c>
      <c r="D202" s="82">
        <f>SUM(D203)</f>
        <v>40000</v>
      </c>
      <c r="E202" s="82">
        <f>SUM(E203)</f>
        <v>19039.48</v>
      </c>
      <c r="F202" s="15">
        <f>E202/D202*100</f>
        <v>47.598700000000001</v>
      </c>
    </row>
    <row r="203" spans="1:6" ht="15" customHeight="1">
      <c r="A203" s="43"/>
      <c r="B203" s="59"/>
      <c r="C203" s="30" t="s">
        <v>15</v>
      </c>
      <c r="D203" s="22">
        <f>SUM(D204:D204)</f>
        <v>40000</v>
      </c>
      <c r="E203" s="22">
        <f>SUM(E204:E204)</f>
        <v>19039.48</v>
      </c>
      <c r="F203" s="26">
        <f>E203/D203*100</f>
        <v>47.598700000000001</v>
      </c>
    </row>
    <row r="204" spans="1:6" ht="15" customHeight="1">
      <c r="A204" s="43"/>
      <c r="B204" s="59"/>
      <c r="C204" s="31" t="s">
        <v>16</v>
      </c>
      <c r="D204" s="32">
        <f>SUM(D205:D206)</f>
        <v>40000</v>
      </c>
      <c r="E204" s="32">
        <f>SUM(E205:E206)</f>
        <v>19039.48</v>
      </c>
      <c r="F204" s="48"/>
    </row>
    <row r="205" spans="1:6" ht="15" customHeight="1">
      <c r="A205" s="43"/>
      <c r="B205" s="59"/>
      <c r="C205" s="35" t="s">
        <v>20</v>
      </c>
      <c r="D205" s="25">
        <v>29296</v>
      </c>
      <c r="E205" s="25">
        <v>17718.48</v>
      </c>
      <c r="F205" s="34"/>
    </row>
    <row r="206" spans="1:6" ht="15" customHeight="1">
      <c r="A206" s="43"/>
      <c r="B206" s="59"/>
      <c r="C206" s="49" t="s">
        <v>17</v>
      </c>
      <c r="D206" s="50">
        <v>10704</v>
      </c>
      <c r="E206" s="50">
        <v>1321</v>
      </c>
      <c r="F206" s="34"/>
    </row>
    <row r="207" spans="1:6" ht="15" customHeight="1">
      <c r="A207" s="11">
        <v>852</v>
      </c>
      <c r="B207" s="13"/>
      <c r="C207" s="13" t="s">
        <v>59</v>
      </c>
      <c r="D207" s="14">
        <f>SUM(D208+D213+D220+D223+D226+D229+D235+D241+D246)</f>
        <v>509635</v>
      </c>
      <c r="E207" s="14">
        <f>SUM(E208+E213+E220+E223+E226+E229+E235+E241+E246)</f>
        <v>257838.91000000003</v>
      </c>
      <c r="F207" s="15">
        <f>E207/D207*100</f>
        <v>50.592857633404307</v>
      </c>
    </row>
    <row r="208" spans="1:6" ht="27" customHeight="1">
      <c r="A208" s="87"/>
      <c r="B208" s="108">
        <v>85205</v>
      </c>
      <c r="C208" s="109" t="s">
        <v>86</v>
      </c>
      <c r="D208" s="110">
        <f>SUM(D209)</f>
        <v>3600</v>
      </c>
      <c r="E208" s="110">
        <f>SUM(E209)</f>
        <v>0</v>
      </c>
      <c r="F208" s="111">
        <f>E208/D208*100</f>
        <v>0</v>
      </c>
    </row>
    <row r="209" spans="1:6" ht="15" customHeight="1">
      <c r="A209" s="38"/>
      <c r="B209" s="29"/>
      <c r="C209" s="30" t="s">
        <v>15</v>
      </c>
      <c r="D209" s="22">
        <f>SUM(D210:D210)</f>
        <v>3600</v>
      </c>
      <c r="E209" s="22">
        <f>SUM(E210:E210)</f>
        <v>0</v>
      </c>
      <c r="F209" s="26">
        <f>E209/D209*100</f>
        <v>0</v>
      </c>
    </row>
    <row r="210" spans="1:6" ht="15" customHeight="1">
      <c r="A210" s="38"/>
      <c r="B210" s="29"/>
      <c r="C210" s="31" t="s">
        <v>16</v>
      </c>
      <c r="D210" s="32">
        <f>SUM(D211:D211)</f>
        <v>3600</v>
      </c>
      <c r="E210" s="32">
        <f>SUM(E211:E211)</f>
        <v>0</v>
      </c>
      <c r="F210" s="48"/>
    </row>
    <row r="211" spans="1:6" ht="15" customHeight="1">
      <c r="A211" s="38"/>
      <c r="B211" s="29"/>
      <c r="C211" s="33" t="s">
        <v>17</v>
      </c>
      <c r="D211" s="25">
        <v>3600</v>
      </c>
      <c r="E211" s="25">
        <v>0</v>
      </c>
      <c r="F211" s="34"/>
    </row>
    <row r="212" spans="1:6" ht="15" customHeight="1">
      <c r="A212" s="38"/>
      <c r="B212" s="17">
        <v>85213</v>
      </c>
      <c r="C212" s="27" t="s">
        <v>63</v>
      </c>
      <c r="D212" s="28"/>
      <c r="E212" s="28"/>
      <c r="F212" s="88"/>
    </row>
    <row r="213" spans="1:6" ht="15" customHeight="1">
      <c r="A213" s="38"/>
      <c r="B213" s="17"/>
      <c r="C213" s="27" t="s">
        <v>64</v>
      </c>
      <c r="D213" s="28">
        <f>SUM(D217)</f>
        <v>24348</v>
      </c>
      <c r="E213" s="28">
        <f>SUM(E217)</f>
        <v>10979.58</v>
      </c>
      <c r="F213" s="15">
        <f>E213/D213*100</f>
        <v>45.094381468703794</v>
      </c>
    </row>
    <row r="214" spans="1:6" ht="15" customHeight="1">
      <c r="A214" s="38"/>
      <c r="B214" s="17"/>
      <c r="C214" s="27" t="s">
        <v>65</v>
      </c>
      <c r="D214" s="28"/>
      <c r="E214" s="28"/>
      <c r="F214" s="88"/>
    </row>
    <row r="215" spans="1:6" ht="15" customHeight="1">
      <c r="A215" s="38"/>
      <c r="B215" s="17"/>
      <c r="C215" s="27" t="s">
        <v>66</v>
      </c>
      <c r="D215" s="89"/>
      <c r="E215" s="89"/>
      <c r="F215" s="88"/>
    </row>
    <row r="216" spans="1:6" ht="15" customHeight="1">
      <c r="A216" s="43"/>
      <c r="B216" s="59"/>
      <c r="C216" s="27" t="s">
        <v>67</v>
      </c>
      <c r="D216" s="89"/>
      <c r="E216" s="89"/>
      <c r="F216" s="88"/>
    </row>
    <row r="217" spans="1:6" ht="15" customHeight="1">
      <c r="A217" s="43"/>
      <c r="B217" s="59"/>
      <c r="C217" s="30" t="s">
        <v>15</v>
      </c>
      <c r="D217" s="22">
        <f>SUM(D219:D219)</f>
        <v>24348</v>
      </c>
      <c r="E217" s="22">
        <f>SUM(E219:E219)</f>
        <v>10979.58</v>
      </c>
      <c r="F217" s="26">
        <f>E217/D217*100</f>
        <v>45.094381468703794</v>
      </c>
    </row>
    <row r="218" spans="1:6" ht="15" customHeight="1">
      <c r="A218" s="43"/>
      <c r="B218" s="59"/>
      <c r="C218" s="31" t="s">
        <v>16</v>
      </c>
      <c r="D218" s="22">
        <f>SUM(D219)</f>
        <v>24348</v>
      </c>
      <c r="E218" s="22">
        <f>SUM(E219)</f>
        <v>10979.58</v>
      </c>
      <c r="F218" s="47"/>
    </row>
    <row r="219" spans="1:6" ht="15" customHeight="1">
      <c r="A219" s="43"/>
      <c r="B219" s="59"/>
      <c r="C219" s="33" t="s">
        <v>17</v>
      </c>
      <c r="D219" s="32">
        <v>24348</v>
      </c>
      <c r="E219" s="32">
        <v>10979.58</v>
      </c>
      <c r="F219" s="48"/>
    </row>
    <row r="220" spans="1:6" ht="27.75" customHeight="1">
      <c r="A220" s="38"/>
      <c r="B220" s="108">
        <v>85214</v>
      </c>
      <c r="C220" s="192" t="s">
        <v>115</v>
      </c>
      <c r="D220" s="110">
        <f>SUM(D221)</f>
        <v>31903</v>
      </c>
      <c r="E220" s="110">
        <f>SUM(E221)</f>
        <v>18497.080000000002</v>
      </c>
      <c r="F220" s="111">
        <f>E220/D220*100</f>
        <v>57.979124220292768</v>
      </c>
    </row>
    <row r="221" spans="1:6" ht="15" customHeight="1">
      <c r="A221" s="43"/>
      <c r="B221" s="59"/>
      <c r="C221" s="90" t="s">
        <v>15</v>
      </c>
      <c r="D221" s="91">
        <f>SUM(D222:D222)</f>
        <v>31903</v>
      </c>
      <c r="E221" s="91">
        <f>SUM(E222:E222)</f>
        <v>18497.080000000002</v>
      </c>
      <c r="F221" s="26">
        <f>E221/D221*100</f>
        <v>57.979124220292768</v>
      </c>
    </row>
    <row r="222" spans="1:6" ht="15" customHeight="1">
      <c r="A222" s="43"/>
      <c r="B222" s="59"/>
      <c r="C222" s="132" t="s">
        <v>25</v>
      </c>
      <c r="D222" s="142">
        <v>31903</v>
      </c>
      <c r="E222" s="142">
        <v>18497.080000000002</v>
      </c>
      <c r="F222" s="48"/>
    </row>
    <row r="223" spans="1:6" ht="15" customHeight="1">
      <c r="A223" s="43"/>
      <c r="B223" s="17">
        <v>85215</v>
      </c>
      <c r="C223" s="27" t="s">
        <v>68</v>
      </c>
      <c r="D223" s="28">
        <f>SUM(D224)</f>
        <v>2000</v>
      </c>
      <c r="E223" s="28">
        <f>SUM(E224)</f>
        <v>0</v>
      </c>
      <c r="F223" s="26">
        <f>E223/D223*100</f>
        <v>0</v>
      </c>
    </row>
    <row r="224" spans="1:6" ht="15" customHeight="1">
      <c r="A224" s="43"/>
      <c r="B224" s="59"/>
      <c r="C224" s="30" t="s">
        <v>15</v>
      </c>
      <c r="D224" s="22">
        <f>SUM(D225:D225)</f>
        <v>2000</v>
      </c>
      <c r="E224" s="22">
        <f>SUM(E225:E225)</f>
        <v>0</v>
      </c>
      <c r="F224" s="26">
        <f>E224/D224*100</f>
        <v>0</v>
      </c>
    </row>
    <row r="225" spans="1:7" ht="15" customHeight="1">
      <c r="A225" s="40"/>
      <c r="B225" s="20"/>
      <c r="C225" s="31" t="s">
        <v>25</v>
      </c>
      <c r="D225" s="32">
        <v>2000</v>
      </c>
      <c r="E225" s="32">
        <v>0</v>
      </c>
      <c r="F225" s="26"/>
    </row>
    <row r="226" spans="1:7" ht="15" customHeight="1">
      <c r="A226" s="40"/>
      <c r="B226" s="17">
        <v>85216</v>
      </c>
      <c r="C226" s="27" t="s">
        <v>69</v>
      </c>
      <c r="D226" s="28">
        <f>SUM(D227)</f>
        <v>76126</v>
      </c>
      <c r="E226" s="28">
        <f>SUM(E227)</f>
        <v>49153</v>
      </c>
      <c r="F226" s="26">
        <f t="shared" ref="F226:F227" si="0">E226/D226*100</f>
        <v>64.567953130336548</v>
      </c>
    </row>
    <row r="227" spans="1:7" ht="15" customHeight="1">
      <c r="A227" s="40"/>
      <c r="B227" s="59"/>
      <c r="C227" s="30" t="s">
        <v>15</v>
      </c>
      <c r="D227" s="22">
        <f>SUM(D228:D228)</f>
        <v>76126</v>
      </c>
      <c r="E227" s="22">
        <f>SUM(E228:E228)</f>
        <v>49153</v>
      </c>
      <c r="F227" s="26">
        <f t="shared" si="0"/>
        <v>64.567953130336548</v>
      </c>
    </row>
    <row r="228" spans="1:7" ht="15" customHeight="1">
      <c r="A228" s="40"/>
      <c r="B228" s="20"/>
      <c r="C228" s="60" t="s">
        <v>25</v>
      </c>
      <c r="D228" s="65">
        <v>76126</v>
      </c>
      <c r="E228" s="65">
        <v>49153</v>
      </c>
      <c r="F228" s="48"/>
    </row>
    <row r="229" spans="1:7" ht="15" customHeight="1">
      <c r="A229" s="87"/>
      <c r="B229" s="17">
        <v>85219</v>
      </c>
      <c r="C229" s="39" t="s">
        <v>70</v>
      </c>
      <c r="D229" s="28">
        <f>SUM(D230)</f>
        <v>225024</v>
      </c>
      <c r="E229" s="28">
        <f>SUM(E230)</f>
        <v>110603.11</v>
      </c>
      <c r="F229" s="15">
        <f>E229/D229*100</f>
        <v>49.151694930318548</v>
      </c>
    </row>
    <row r="230" spans="1:7" ht="15" customHeight="1">
      <c r="A230" s="38"/>
      <c r="B230" s="29"/>
      <c r="C230" s="30" t="s">
        <v>15</v>
      </c>
      <c r="D230" s="22">
        <f>SUM(D231:D232)</f>
        <v>225024</v>
      </c>
      <c r="E230" s="22">
        <f>SUM(E231:E232)</f>
        <v>110603.11</v>
      </c>
      <c r="F230" s="26">
        <f>E230/D230*100</f>
        <v>49.151694930318548</v>
      </c>
    </row>
    <row r="231" spans="1:7" ht="15" customHeight="1">
      <c r="A231" s="38"/>
      <c r="B231" s="29"/>
      <c r="C231" s="31" t="s">
        <v>25</v>
      </c>
      <c r="D231" s="32">
        <v>4700</v>
      </c>
      <c r="E231" s="32">
        <v>1200</v>
      </c>
      <c r="F231" s="48"/>
    </row>
    <row r="232" spans="1:7" ht="15" customHeight="1">
      <c r="A232" s="38"/>
      <c r="B232" s="29"/>
      <c r="C232" s="31" t="s">
        <v>16</v>
      </c>
      <c r="D232" s="32">
        <f>SUM(D233:D234)</f>
        <v>220324</v>
      </c>
      <c r="E232" s="32">
        <f>SUM(E233:E234)</f>
        <v>109403.11</v>
      </c>
      <c r="F232" s="48"/>
    </row>
    <row r="233" spans="1:7" ht="15" customHeight="1">
      <c r="A233" s="38"/>
      <c r="B233" s="29"/>
      <c r="C233" s="35" t="s">
        <v>20</v>
      </c>
      <c r="D233" s="25">
        <v>191582</v>
      </c>
      <c r="E233" s="25">
        <v>97042.85</v>
      </c>
      <c r="F233" s="34"/>
      <c r="G233" s="1"/>
    </row>
    <row r="234" spans="1:7" ht="15" customHeight="1">
      <c r="A234" s="38"/>
      <c r="B234" s="29"/>
      <c r="C234" s="49" t="s">
        <v>17</v>
      </c>
      <c r="D234" s="50">
        <v>28742</v>
      </c>
      <c r="E234" s="50">
        <v>12360.26</v>
      </c>
      <c r="F234" s="34"/>
    </row>
    <row r="235" spans="1:7" ht="15" customHeight="1">
      <c r="A235" s="87"/>
      <c r="B235" s="108">
        <v>85228</v>
      </c>
      <c r="C235" s="109" t="s">
        <v>71</v>
      </c>
      <c r="D235" s="110">
        <f>SUM(D236)</f>
        <v>40927</v>
      </c>
      <c r="E235" s="110">
        <f>SUM(E236)</f>
        <v>20346.97</v>
      </c>
      <c r="F235" s="111">
        <f>E235/D235*100</f>
        <v>49.715273535807661</v>
      </c>
    </row>
    <row r="236" spans="1:7" ht="15" customHeight="1">
      <c r="A236" s="38"/>
      <c r="B236" s="29"/>
      <c r="C236" s="30" t="s">
        <v>15</v>
      </c>
      <c r="D236" s="22">
        <f>SUM(D237:D238)</f>
        <v>40927</v>
      </c>
      <c r="E236" s="22">
        <f>SUM(E237:E238)</f>
        <v>20346.97</v>
      </c>
      <c r="F236" s="26">
        <f>E236/D236*100</f>
        <v>49.715273535807661</v>
      </c>
    </row>
    <row r="237" spans="1:7" ht="12" customHeight="1">
      <c r="A237" s="38"/>
      <c r="B237" s="29"/>
      <c r="C237" s="31" t="s">
        <v>25</v>
      </c>
      <c r="D237" s="32">
        <v>1350</v>
      </c>
      <c r="E237" s="32">
        <v>0</v>
      </c>
      <c r="F237" s="48"/>
    </row>
    <row r="238" spans="1:7" ht="15" customHeight="1">
      <c r="A238" s="38"/>
      <c r="B238" s="29"/>
      <c r="C238" s="31" t="s">
        <v>16</v>
      </c>
      <c r="D238" s="32">
        <f>SUM(D239:D240)</f>
        <v>39577</v>
      </c>
      <c r="E238" s="32">
        <f>SUM(E239:E240)</f>
        <v>20346.97</v>
      </c>
      <c r="F238" s="48"/>
    </row>
    <row r="239" spans="1:7" ht="15" customHeight="1">
      <c r="A239" s="38"/>
      <c r="B239" s="29"/>
      <c r="C239" s="35" t="s">
        <v>20</v>
      </c>
      <c r="D239" s="25">
        <v>38391</v>
      </c>
      <c r="E239" s="25">
        <v>19456.97</v>
      </c>
      <c r="F239" s="34"/>
    </row>
    <row r="240" spans="1:7" ht="15" customHeight="1">
      <c r="A240" s="38"/>
      <c r="B240" s="29"/>
      <c r="C240" s="33" t="s">
        <v>17</v>
      </c>
      <c r="D240" s="25">
        <v>1186</v>
      </c>
      <c r="E240" s="25">
        <v>890</v>
      </c>
      <c r="F240" s="34"/>
    </row>
    <row r="241" spans="1:9" ht="15" customHeight="1">
      <c r="A241" s="43"/>
      <c r="B241" s="17">
        <v>85230</v>
      </c>
      <c r="C241" s="39" t="s">
        <v>104</v>
      </c>
      <c r="D241" s="28">
        <f>SUM(D242)</f>
        <v>35707</v>
      </c>
      <c r="E241" s="28">
        <f>SUM(E242)</f>
        <v>18227.2</v>
      </c>
      <c r="F241" s="15">
        <f>E241/D241*100</f>
        <v>51.046573500994207</v>
      </c>
      <c r="I241" s="5"/>
    </row>
    <row r="242" spans="1:9" ht="15" customHeight="1">
      <c r="A242" s="40"/>
      <c r="B242" s="20"/>
      <c r="C242" s="30" t="s">
        <v>15</v>
      </c>
      <c r="D242" s="22">
        <f>SUM(D243:D244)</f>
        <v>35707</v>
      </c>
      <c r="E242" s="22">
        <f>SUM(E243:E244)</f>
        <v>18227.2</v>
      </c>
      <c r="F242" s="26">
        <f>E242/D242*100</f>
        <v>51.046573500994207</v>
      </c>
    </row>
    <row r="243" spans="1:9" ht="15" customHeight="1">
      <c r="A243" s="40"/>
      <c r="B243" s="20"/>
      <c r="C243" s="31" t="s">
        <v>25</v>
      </c>
      <c r="D243" s="32">
        <v>32707</v>
      </c>
      <c r="E243" s="32">
        <v>16167.2</v>
      </c>
      <c r="F243" s="48"/>
    </row>
    <row r="244" spans="1:9" ht="15" customHeight="1">
      <c r="A244" s="40"/>
      <c r="B244" s="20"/>
      <c r="C244" s="31" t="s">
        <v>16</v>
      </c>
      <c r="D244" s="32">
        <f>SUM(D245:D245)</f>
        <v>3000</v>
      </c>
      <c r="E244" s="32">
        <f>SUM(E245:E245)</f>
        <v>2060</v>
      </c>
      <c r="F244" s="48"/>
    </row>
    <row r="245" spans="1:9" ht="15" customHeight="1">
      <c r="A245" s="40"/>
      <c r="B245" s="20"/>
      <c r="C245" s="33" t="s">
        <v>17</v>
      </c>
      <c r="D245" s="25">
        <v>3000</v>
      </c>
      <c r="E245" s="25">
        <v>2060</v>
      </c>
      <c r="F245" s="47"/>
    </row>
    <row r="246" spans="1:9" ht="12.75" customHeight="1">
      <c r="A246" s="43"/>
      <c r="B246" s="17">
        <v>85295</v>
      </c>
      <c r="C246" s="39" t="s">
        <v>21</v>
      </c>
      <c r="D246" s="28">
        <f>SUM(D247)</f>
        <v>70000</v>
      </c>
      <c r="E246" s="28">
        <f>SUM(E247)</f>
        <v>30031.97</v>
      </c>
      <c r="F246" s="15">
        <f>E246/D246*100</f>
        <v>42.902814285714285</v>
      </c>
    </row>
    <row r="247" spans="1:9" ht="11.25" customHeight="1">
      <c r="A247" s="40"/>
      <c r="B247" s="20"/>
      <c r="C247" s="30" t="s">
        <v>15</v>
      </c>
      <c r="D247" s="22">
        <f>SUM(D248:D248)</f>
        <v>70000</v>
      </c>
      <c r="E247" s="22">
        <f>SUM(E248:E248)</f>
        <v>30031.97</v>
      </c>
      <c r="F247" s="26">
        <f>E247/D247*100</f>
        <v>42.902814285714285</v>
      </c>
    </row>
    <row r="248" spans="1:9" ht="15" customHeight="1">
      <c r="A248" s="40"/>
      <c r="B248" s="20"/>
      <c r="C248" s="31" t="s">
        <v>16</v>
      </c>
      <c r="D248" s="32">
        <f>SUM(D249:D249)</f>
        <v>70000</v>
      </c>
      <c r="E248" s="32">
        <f>SUM(E249:E249)</f>
        <v>30031.97</v>
      </c>
      <c r="F248" s="48"/>
    </row>
    <row r="249" spans="1:9" ht="12" customHeight="1">
      <c r="A249" s="40"/>
      <c r="B249" s="20"/>
      <c r="C249" s="49" t="s">
        <v>17</v>
      </c>
      <c r="D249" s="50">
        <v>70000</v>
      </c>
      <c r="E249" s="50">
        <v>30031.97</v>
      </c>
      <c r="F249" s="47"/>
    </row>
    <row r="250" spans="1:9" ht="10.5" customHeight="1">
      <c r="A250" s="51"/>
      <c r="B250" s="51"/>
      <c r="C250" s="52"/>
      <c r="D250" s="53"/>
      <c r="E250" s="53"/>
      <c r="F250" s="191" t="s">
        <v>114</v>
      </c>
    </row>
    <row r="251" spans="1:9" ht="8.25" customHeight="1">
      <c r="A251" s="54"/>
      <c r="B251" s="54"/>
      <c r="C251" s="55"/>
      <c r="D251" s="56"/>
      <c r="E251" s="56"/>
      <c r="F251" s="184"/>
    </row>
    <row r="252" spans="1:9" ht="15" customHeight="1">
      <c r="A252" s="11">
        <v>854</v>
      </c>
      <c r="B252" s="13"/>
      <c r="C252" s="13" t="s">
        <v>72</v>
      </c>
      <c r="D252" s="14">
        <f>SUM(D253+D256+D259)</f>
        <v>18125</v>
      </c>
      <c r="E252" s="14">
        <f>SUM(E253+E256+E259)</f>
        <v>8985.84</v>
      </c>
      <c r="F252" s="15">
        <f>E252/D252*100</f>
        <v>49.577048275862069</v>
      </c>
    </row>
    <row r="253" spans="1:9" ht="29.25" customHeight="1">
      <c r="A253" s="87"/>
      <c r="B253" s="108">
        <v>85406</v>
      </c>
      <c r="C253" s="109" t="s">
        <v>95</v>
      </c>
      <c r="D253" s="110">
        <f>SUM(D254)</f>
        <v>1680</v>
      </c>
      <c r="E253" s="110">
        <f>SUM(E254)</f>
        <v>840</v>
      </c>
      <c r="F253" s="111">
        <f>E253/D253*100</f>
        <v>50</v>
      </c>
    </row>
    <row r="254" spans="1:9" ht="15" customHeight="1">
      <c r="A254" s="43"/>
      <c r="B254" s="80"/>
      <c r="C254" s="30" t="s">
        <v>15</v>
      </c>
      <c r="D254" s="148">
        <f>SUM(D255:D255)</f>
        <v>1680</v>
      </c>
      <c r="E254" s="147">
        <f>SUM(E255:E255)</f>
        <v>840</v>
      </c>
      <c r="F254" s="26">
        <f>E254/D254*100</f>
        <v>50</v>
      </c>
    </row>
    <row r="255" spans="1:9" ht="15" customHeight="1">
      <c r="A255" s="43"/>
      <c r="B255" s="80"/>
      <c r="C255" s="143" t="s">
        <v>42</v>
      </c>
      <c r="D255" s="149">
        <v>1680</v>
      </c>
      <c r="E255" s="153">
        <v>840</v>
      </c>
      <c r="F255" s="34"/>
    </row>
    <row r="256" spans="1:9" ht="15" customHeight="1">
      <c r="A256" s="43"/>
      <c r="B256" s="17">
        <v>85415</v>
      </c>
      <c r="C256" s="144" t="s">
        <v>73</v>
      </c>
      <c r="D256" s="150">
        <f>SUM(D257)</f>
        <v>11445</v>
      </c>
      <c r="E256" s="154">
        <f>SUM(E257)</f>
        <v>8145.84</v>
      </c>
      <c r="F256" s="15">
        <f>E256/D256*100</f>
        <v>71.173787680209699</v>
      </c>
    </row>
    <row r="257" spans="1:6" ht="15" customHeight="1">
      <c r="A257" s="40"/>
      <c r="B257" s="80"/>
      <c r="C257" s="145" t="s">
        <v>15</v>
      </c>
      <c r="D257" s="151">
        <f>SUM(D258:D258)</f>
        <v>11445</v>
      </c>
      <c r="E257" s="155">
        <f>SUM(E258:E258)</f>
        <v>8145.84</v>
      </c>
      <c r="F257" s="26">
        <f>E257/D257*100</f>
        <v>71.173787680209699</v>
      </c>
    </row>
    <row r="258" spans="1:6" ht="15" customHeight="1">
      <c r="A258" s="40"/>
      <c r="B258" s="80"/>
      <c r="C258" s="146" t="s">
        <v>25</v>
      </c>
      <c r="D258" s="152">
        <v>11445</v>
      </c>
      <c r="E258" s="133">
        <v>8145.84</v>
      </c>
      <c r="F258" s="47"/>
    </row>
    <row r="259" spans="1:6" ht="15" customHeight="1">
      <c r="A259" s="43"/>
      <c r="B259" s="17">
        <v>85416</v>
      </c>
      <c r="C259" s="196" t="s">
        <v>105</v>
      </c>
      <c r="D259" s="150">
        <f>SUM(D260)</f>
        <v>5000</v>
      </c>
      <c r="E259" s="154">
        <f>SUM(E260)</f>
        <v>0</v>
      </c>
      <c r="F259" s="15">
        <f>E259/D259*100</f>
        <v>0</v>
      </c>
    </row>
    <row r="260" spans="1:6" ht="15" customHeight="1">
      <c r="A260" s="40"/>
      <c r="B260" s="80"/>
      <c r="C260" s="145" t="s">
        <v>15</v>
      </c>
      <c r="D260" s="151">
        <f>SUM(D261:D261)</f>
        <v>5000</v>
      </c>
      <c r="E260" s="155">
        <f>SUM(E261:E261)</f>
        <v>0</v>
      </c>
      <c r="F260" s="26">
        <f>E260/D260*100</f>
        <v>0</v>
      </c>
    </row>
    <row r="261" spans="1:6" ht="15" customHeight="1">
      <c r="A261" s="40"/>
      <c r="B261" s="80"/>
      <c r="C261" s="146" t="s">
        <v>25</v>
      </c>
      <c r="D261" s="152">
        <v>5000</v>
      </c>
      <c r="E261" s="133">
        <v>0</v>
      </c>
      <c r="F261" s="47"/>
    </row>
    <row r="262" spans="1:6" ht="15" customHeight="1">
      <c r="A262" s="11">
        <v>855</v>
      </c>
      <c r="B262" s="13"/>
      <c r="C262" s="13" t="s">
        <v>106</v>
      </c>
      <c r="D262" s="14">
        <f>SUM(D263+D270+D277+D281+D285)</f>
        <v>3367036</v>
      </c>
      <c r="E262" s="14">
        <f>SUM(E263+E270+E277+E281+E285)</f>
        <v>1821241.23</v>
      </c>
      <c r="F262" s="15">
        <f>E262/D262*100</f>
        <v>54.090340287421931</v>
      </c>
    </row>
    <row r="263" spans="1:6" ht="15" customHeight="1">
      <c r="A263" s="43"/>
      <c r="B263" s="17">
        <v>85501</v>
      </c>
      <c r="C263" s="27" t="s">
        <v>100</v>
      </c>
      <c r="D263" s="28">
        <f>SUM(D264:D264)</f>
        <v>2256939</v>
      </c>
      <c r="E263" s="28">
        <f>SUM(E264:E264)</f>
        <v>1203134.01</v>
      </c>
      <c r="F263" s="15">
        <f>E263/D263*100</f>
        <v>53.30822011582945</v>
      </c>
    </row>
    <row r="264" spans="1:6" ht="15" customHeight="1">
      <c r="A264" s="43"/>
      <c r="B264" s="59"/>
      <c r="C264" s="30" t="s">
        <v>15</v>
      </c>
      <c r="D264" s="22">
        <f>SUM(D265:D266)</f>
        <v>2256939</v>
      </c>
      <c r="E264" s="22">
        <f>SUM(E265:E266)</f>
        <v>1203134.01</v>
      </c>
      <c r="F264" s="26">
        <f>E264/D264*100</f>
        <v>53.30822011582945</v>
      </c>
    </row>
    <row r="265" spans="1:6" ht="15" customHeight="1">
      <c r="A265" s="43"/>
      <c r="B265" s="59"/>
      <c r="C265" s="31" t="s">
        <v>25</v>
      </c>
      <c r="D265" s="32">
        <v>2223585</v>
      </c>
      <c r="E265" s="32">
        <v>1187451.8999999999</v>
      </c>
      <c r="F265" s="48"/>
    </row>
    <row r="266" spans="1:6" ht="15" customHeight="1">
      <c r="A266" s="43"/>
      <c r="B266" s="59"/>
      <c r="C266" s="31" t="s">
        <v>16</v>
      </c>
      <c r="D266" s="32">
        <f>SUM(D267:D268)</f>
        <v>33354</v>
      </c>
      <c r="E266" s="32">
        <f>SUM(E267:E268)</f>
        <v>15682.11</v>
      </c>
      <c r="F266" s="48"/>
    </row>
    <row r="267" spans="1:6" ht="15" customHeight="1">
      <c r="A267" s="43"/>
      <c r="B267" s="59"/>
      <c r="C267" s="35" t="s">
        <v>20</v>
      </c>
      <c r="D267" s="25">
        <v>30364</v>
      </c>
      <c r="E267" s="25">
        <v>14193.69</v>
      </c>
      <c r="F267" s="34"/>
    </row>
    <row r="268" spans="1:6" ht="15" customHeight="1">
      <c r="A268" s="43"/>
      <c r="B268" s="59"/>
      <c r="C268" s="49" t="s">
        <v>17</v>
      </c>
      <c r="D268" s="50">
        <v>2990</v>
      </c>
      <c r="E268" s="50">
        <v>1488.42</v>
      </c>
      <c r="F268" s="34"/>
    </row>
    <row r="269" spans="1:6" ht="15" customHeight="1">
      <c r="A269" s="43"/>
      <c r="B269" s="17">
        <v>85502</v>
      </c>
      <c r="C269" s="27" t="s">
        <v>60</v>
      </c>
      <c r="D269" s="28"/>
      <c r="E269" s="28"/>
      <c r="F269" s="88"/>
    </row>
    <row r="270" spans="1:6" ht="15" customHeight="1">
      <c r="A270" s="43"/>
      <c r="B270" s="17"/>
      <c r="C270" s="27" t="s">
        <v>61</v>
      </c>
      <c r="D270" s="28">
        <f>SUM(D272:D272)</f>
        <v>1098852</v>
      </c>
      <c r="E270" s="28">
        <f>SUM(E272:E272)</f>
        <v>610087.22</v>
      </c>
      <c r="F270" s="15">
        <f>E270/D270*100</f>
        <v>55.520417672261587</v>
      </c>
    </row>
    <row r="271" spans="1:6" ht="10.5" customHeight="1">
      <c r="A271" s="43"/>
      <c r="B271" s="17"/>
      <c r="C271" s="27" t="s">
        <v>62</v>
      </c>
      <c r="D271" s="28"/>
      <c r="E271" s="28"/>
      <c r="F271" s="15"/>
    </row>
    <row r="272" spans="1:6" ht="15" customHeight="1">
      <c r="A272" s="43"/>
      <c r="B272" s="59"/>
      <c r="C272" s="30" t="s">
        <v>15</v>
      </c>
      <c r="D272" s="22">
        <f>SUM(D273:D274)</f>
        <v>1098852</v>
      </c>
      <c r="E272" s="22">
        <f>SUM(E273:E274)</f>
        <v>610087.22</v>
      </c>
      <c r="F272" s="26">
        <f>E272/D272*100</f>
        <v>55.520417672261587</v>
      </c>
    </row>
    <row r="273" spans="1:6" ht="15" customHeight="1">
      <c r="A273" s="43"/>
      <c r="B273" s="59"/>
      <c r="C273" s="31" t="s">
        <v>25</v>
      </c>
      <c r="D273" s="32">
        <v>988180</v>
      </c>
      <c r="E273" s="32">
        <v>554507.43999999994</v>
      </c>
      <c r="F273" s="48"/>
    </row>
    <row r="274" spans="1:6" ht="15" customHeight="1">
      <c r="A274" s="43"/>
      <c r="B274" s="59"/>
      <c r="C274" s="31" t="s">
        <v>16</v>
      </c>
      <c r="D274" s="32">
        <f>SUM(D275:D276)</f>
        <v>110672</v>
      </c>
      <c r="E274" s="32">
        <f>SUM(E275:E276)</f>
        <v>55579.78</v>
      </c>
      <c r="F274" s="48"/>
    </row>
    <row r="275" spans="1:6" ht="15" customHeight="1">
      <c r="A275" s="43"/>
      <c r="B275" s="59"/>
      <c r="C275" s="35" t="s">
        <v>20</v>
      </c>
      <c r="D275" s="25">
        <v>98022</v>
      </c>
      <c r="E275" s="25">
        <v>50320.07</v>
      </c>
      <c r="F275" s="34"/>
    </row>
    <row r="276" spans="1:6" ht="15" customHeight="1">
      <c r="A276" s="43"/>
      <c r="B276" s="59"/>
      <c r="C276" s="49" t="s">
        <v>17</v>
      </c>
      <c r="D276" s="50">
        <v>12650</v>
      </c>
      <c r="E276" s="50">
        <v>5259.71</v>
      </c>
      <c r="F276" s="34"/>
    </row>
    <row r="277" spans="1:6" ht="15" customHeight="1">
      <c r="A277" s="43"/>
      <c r="B277" s="17">
        <v>85503</v>
      </c>
      <c r="C277" s="39" t="s">
        <v>109</v>
      </c>
      <c r="D277" s="28">
        <f>SUM(D278)</f>
        <v>85</v>
      </c>
      <c r="E277" s="28">
        <f>SUM(E278)</f>
        <v>40</v>
      </c>
      <c r="F277" s="15">
        <f>E277/D277*100</f>
        <v>47.058823529411761</v>
      </c>
    </row>
    <row r="278" spans="1:6" ht="15" customHeight="1">
      <c r="A278" s="40"/>
      <c r="B278" s="20"/>
      <c r="C278" s="30" t="s">
        <v>15</v>
      </c>
      <c r="D278" s="22">
        <f>SUM(D279:D279)</f>
        <v>85</v>
      </c>
      <c r="E278" s="22">
        <f>SUM(E279:E279)</f>
        <v>40</v>
      </c>
      <c r="F278" s="26">
        <f>E278/D278*100</f>
        <v>47.058823529411761</v>
      </c>
    </row>
    <row r="279" spans="1:6" ht="15" customHeight="1">
      <c r="A279" s="40"/>
      <c r="B279" s="20"/>
      <c r="C279" s="31" t="s">
        <v>16</v>
      </c>
      <c r="D279" s="32">
        <f>SUM(D280:D280)</f>
        <v>85</v>
      </c>
      <c r="E279" s="32">
        <f>SUM(E280:E280)</f>
        <v>40</v>
      </c>
      <c r="F279" s="48"/>
    </row>
    <row r="280" spans="1:6" ht="15" customHeight="1">
      <c r="A280" s="40"/>
      <c r="B280" s="20"/>
      <c r="C280" s="33" t="s">
        <v>17</v>
      </c>
      <c r="D280" s="25">
        <v>85</v>
      </c>
      <c r="E280" s="25">
        <v>40</v>
      </c>
      <c r="F280" s="47"/>
    </row>
    <row r="281" spans="1:6" ht="15" customHeight="1">
      <c r="A281" s="43"/>
      <c r="B281" s="17">
        <v>85504</v>
      </c>
      <c r="C281" s="144" t="s">
        <v>108</v>
      </c>
      <c r="D281" s="150">
        <f>SUM(D282)</f>
        <v>7200</v>
      </c>
      <c r="E281" s="154">
        <f>SUM(E282)</f>
        <v>6000</v>
      </c>
      <c r="F281" s="15">
        <f>E281/D281*100</f>
        <v>83.333333333333343</v>
      </c>
    </row>
    <row r="282" spans="1:6" ht="15" customHeight="1">
      <c r="A282" s="40"/>
      <c r="B282" s="80"/>
      <c r="C282" s="30" t="s">
        <v>15</v>
      </c>
      <c r="D282" s="22">
        <f>SUM(D283:D283)</f>
        <v>7200</v>
      </c>
      <c r="E282" s="22">
        <f>SUM(E283:E283)</f>
        <v>6000</v>
      </c>
      <c r="F282" s="26">
        <f>E282/D282*100</f>
        <v>83.333333333333343</v>
      </c>
    </row>
    <row r="283" spans="1:6" ht="15" customHeight="1">
      <c r="A283" s="40"/>
      <c r="B283" s="80"/>
      <c r="C283" s="31" t="s">
        <v>16</v>
      </c>
      <c r="D283" s="32">
        <f>SUM(D284:D284)</f>
        <v>7200</v>
      </c>
      <c r="E283" s="32">
        <f>SUM(E284:E284)</f>
        <v>6000</v>
      </c>
      <c r="F283" s="48"/>
    </row>
    <row r="284" spans="1:6" ht="15" customHeight="1">
      <c r="A284" s="40"/>
      <c r="B284" s="20"/>
      <c r="C284" s="35" t="s">
        <v>20</v>
      </c>
      <c r="D284" s="25">
        <v>7200</v>
      </c>
      <c r="E284" s="25">
        <v>6000</v>
      </c>
      <c r="F284" s="34"/>
    </row>
    <row r="285" spans="1:6" ht="15" customHeight="1">
      <c r="A285" s="40"/>
      <c r="B285" s="17">
        <v>85508</v>
      </c>
      <c r="C285" s="27" t="s">
        <v>107</v>
      </c>
      <c r="D285" s="28">
        <f>SUM(D286:D286)</f>
        <v>3960</v>
      </c>
      <c r="E285" s="28">
        <f>SUM(E286:E286)</f>
        <v>1980</v>
      </c>
      <c r="F285" s="15">
        <f>E285/D285*100</f>
        <v>50</v>
      </c>
    </row>
    <row r="286" spans="1:6" ht="15" customHeight="1">
      <c r="A286" s="40"/>
      <c r="B286" s="59"/>
      <c r="C286" s="30" t="s">
        <v>15</v>
      </c>
      <c r="D286" s="22">
        <f>SUM(D287)</f>
        <v>3960</v>
      </c>
      <c r="E286" s="22">
        <f>SUM(E287)</f>
        <v>1980</v>
      </c>
      <c r="F286" s="26">
        <f>E286/D286*100</f>
        <v>50</v>
      </c>
    </row>
    <row r="287" spans="1:6" ht="15" customHeight="1">
      <c r="B287" s="59"/>
      <c r="C287" s="31" t="s">
        <v>25</v>
      </c>
      <c r="D287" s="32">
        <v>3960</v>
      </c>
      <c r="E287" s="32">
        <v>1980</v>
      </c>
      <c r="F287" s="48"/>
    </row>
    <row r="288" spans="1:6" ht="15" customHeight="1">
      <c r="A288" s="84">
        <v>900</v>
      </c>
      <c r="B288" s="85"/>
      <c r="C288" s="85" t="s">
        <v>74</v>
      </c>
      <c r="D288" s="14">
        <f>SUM(D293,D297,D305,D289)</f>
        <v>557009</v>
      </c>
      <c r="E288" s="14">
        <f>SUM(E293,E297,E305,E289)</f>
        <v>185307.78</v>
      </c>
      <c r="F288" s="81">
        <f>E288/D288*100</f>
        <v>33.268363706870083</v>
      </c>
    </row>
    <row r="289" spans="1:6" ht="15" customHeight="1">
      <c r="A289" s="107"/>
      <c r="B289" s="39">
        <v>90002</v>
      </c>
      <c r="C289" s="156" t="s">
        <v>118</v>
      </c>
      <c r="D289" s="157">
        <f t="shared" ref="D289:E290" si="1">SUM(D290)</f>
        <v>276000</v>
      </c>
      <c r="E289" s="157">
        <f t="shared" si="1"/>
        <v>127233.60000000001</v>
      </c>
      <c r="F289" s="15">
        <f>E289/D289*100</f>
        <v>46.099130434782609</v>
      </c>
    </row>
    <row r="290" spans="1:6" ht="15" customHeight="1">
      <c r="A290" s="87"/>
      <c r="B290" s="158"/>
      <c r="C290" s="160" t="s">
        <v>15</v>
      </c>
      <c r="D290" s="129">
        <f t="shared" si="1"/>
        <v>276000</v>
      </c>
      <c r="E290" s="131">
        <f t="shared" si="1"/>
        <v>127233.60000000001</v>
      </c>
      <c r="F290" s="26">
        <f>E290/D290*100</f>
        <v>46.099130434782609</v>
      </c>
    </row>
    <row r="291" spans="1:6" ht="15" customHeight="1">
      <c r="A291" s="87"/>
      <c r="B291" s="17"/>
      <c r="C291" s="161" t="s">
        <v>16</v>
      </c>
      <c r="D291" s="159">
        <f>SUM(D292:D292)</f>
        <v>276000</v>
      </c>
      <c r="E291" s="162">
        <f>SUM(E292:E292)</f>
        <v>127233.60000000001</v>
      </c>
      <c r="F291" s="15"/>
    </row>
    <row r="292" spans="1:6" ht="15" customHeight="1">
      <c r="A292" s="87"/>
      <c r="B292" s="17"/>
      <c r="C292" s="33" t="s">
        <v>17</v>
      </c>
      <c r="D292" s="25">
        <v>276000</v>
      </c>
      <c r="E292" s="25">
        <v>127233.60000000001</v>
      </c>
      <c r="F292" s="15"/>
    </row>
    <row r="293" spans="1:6" ht="15" customHeight="1">
      <c r="A293" s="87"/>
      <c r="B293" s="17">
        <v>90003</v>
      </c>
      <c r="C293" s="27" t="s">
        <v>119</v>
      </c>
      <c r="D293" s="28">
        <f>SUM(D294)</f>
        <v>47000</v>
      </c>
      <c r="E293" s="28">
        <f>SUM(E294)</f>
        <v>17058.28</v>
      </c>
      <c r="F293" s="15">
        <f>E293/D293*100</f>
        <v>36.294212765957447</v>
      </c>
    </row>
    <row r="294" spans="1:6" ht="15" customHeight="1">
      <c r="A294" s="43"/>
      <c r="B294" s="59"/>
      <c r="C294" s="30" t="s">
        <v>15</v>
      </c>
      <c r="D294" s="22">
        <f t="shared" ref="D294:E295" si="2">SUM(D295)</f>
        <v>47000</v>
      </c>
      <c r="E294" s="22">
        <f t="shared" si="2"/>
        <v>17058.28</v>
      </c>
      <c r="F294" s="26">
        <f>E294/D294*100</f>
        <v>36.294212765957447</v>
      </c>
    </row>
    <row r="295" spans="1:6" ht="15" customHeight="1">
      <c r="A295" s="43"/>
      <c r="B295" s="59"/>
      <c r="C295" s="60" t="s">
        <v>16</v>
      </c>
      <c r="D295" s="50">
        <f t="shared" si="2"/>
        <v>47000</v>
      </c>
      <c r="E295" s="50">
        <f t="shared" si="2"/>
        <v>17058.28</v>
      </c>
      <c r="F295" s="34"/>
    </row>
    <row r="296" spans="1:6" ht="15" customHeight="1">
      <c r="A296" s="40"/>
      <c r="B296" s="20"/>
      <c r="C296" s="80" t="s">
        <v>17</v>
      </c>
      <c r="D296" s="42">
        <v>47000</v>
      </c>
      <c r="E296" s="42">
        <v>17058.28</v>
      </c>
      <c r="F296" s="34"/>
    </row>
    <row r="297" spans="1:6" ht="15" customHeight="1">
      <c r="A297" s="87"/>
      <c r="B297" s="17">
        <v>90015</v>
      </c>
      <c r="C297" s="39" t="s">
        <v>75</v>
      </c>
      <c r="D297" s="28">
        <f>SUM(D298+D302)</f>
        <v>232509</v>
      </c>
      <c r="E297" s="28">
        <f>SUM(E298+E302)</f>
        <v>41015.9</v>
      </c>
      <c r="F297" s="15">
        <f>E297/D297*100</f>
        <v>17.640564451268553</v>
      </c>
    </row>
    <row r="298" spans="1:6" ht="15" customHeight="1">
      <c r="A298" s="38"/>
      <c r="B298" s="29"/>
      <c r="C298" s="30" t="s">
        <v>41</v>
      </c>
      <c r="D298" s="22">
        <f>SUM(D299)</f>
        <v>162509</v>
      </c>
      <c r="E298" s="22">
        <f>SUM(E299)</f>
        <v>110.3</v>
      </c>
      <c r="F298" s="92">
        <f>E298/D298*100</f>
        <v>6.7873163947842888E-2</v>
      </c>
    </row>
    <row r="299" spans="1:6" ht="15" customHeight="1">
      <c r="A299" s="38"/>
      <c r="B299" s="29"/>
      <c r="C299" s="181" t="s">
        <v>12</v>
      </c>
      <c r="D299" s="50">
        <v>162509</v>
      </c>
      <c r="E299" s="50">
        <v>110.3</v>
      </c>
      <c r="F299" s="26"/>
    </row>
    <row r="300" spans="1:6" ht="10.5" customHeight="1">
      <c r="A300" s="172"/>
      <c r="B300" s="172"/>
      <c r="C300" s="52"/>
      <c r="D300" s="53"/>
      <c r="E300" s="53"/>
      <c r="F300" s="183" t="s">
        <v>116</v>
      </c>
    </row>
    <row r="301" spans="1:6" ht="15" customHeight="1">
      <c r="A301" s="171"/>
      <c r="B301" s="171"/>
      <c r="C301" s="55"/>
      <c r="D301" s="56"/>
      <c r="E301" s="56"/>
      <c r="F301" s="182"/>
    </row>
    <row r="302" spans="1:6" ht="15" customHeight="1">
      <c r="A302" s="40"/>
      <c r="B302" s="20"/>
      <c r="C302" s="63" t="s">
        <v>15</v>
      </c>
      <c r="D302" s="64">
        <f>SUM(D303)</f>
        <v>70000</v>
      </c>
      <c r="E302" s="64">
        <f>SUM(E303)</f>
        <v>40905.599999999999</v>
      </c>
      <c r="F302" s="26">
        <f>E302/D302*100</f>
        <v>58.436571428571426</v>
      </c>
    </row>
    <row r="303" spans="1:6" ht="15" customHeight="1">
      <c r="A303" s="40"/>
      <c r="B303" s="20"/>
      <c r="C303" s="31" t="s">
        <v>16</v>
      </c>
      <c r="D303" s="25">
        <f>SUM(D304)</f>
        <v>70000</v>
      </c>
      <c r="E303" s="25">
        <f>SUM(E304)</f>
        <v>40905.599999999999</v>
      </c>
      <c r="F303" s="34"/>
    </row>
    <row r="304" spans="1:6" ht="15" customHeight="1">
      <c r="A304" s="40"/>
      <c r="B304" s="20"/>
      <c r="C304" s="125" t="s">
        <v>17</v>
      </c>
      <c r="D304" s="126">
        <v>70000</v>
      </c>
      <c r="E304" s="126">
        <v>40905.599999999999</v>
      </c>
      <c r="F304" s="34"/>
    </row>
    <row r="305" spans="1:6" ht="15" customHeight="1">
      <c r="A305" s="43"/>
      <c r="B305" s="59">
        <v>90095</v>
      </c>
      <c r="C305" s="127" t="s">
        <v>21</v>
      </c>
      <c r="D305" s="128">
        <f t="shared" ref="D305:E307" si="3">SUM(D306)</f>
        <v>1500</v>
      </c>
      <c r="E305" s="128">
        <f t="shared" si="3"/>
        <v>0</v>
      </c>
      <c r="F305" s="26">
        <f>E305/D305*100</f>
        <v>0</v>
      </c>
    </row>
    <row r="306" spans="1:6" ht="15" customHeight="1">
      <c r="A306" s="40"/>
      <c r="B306" s="20"/>
      <c r="C306" s="63" t="s">
        <v>15</v>
      </c>
      <c r="D306" s="64">
        <f t="shared" si="3"/>
        <v>1500</v>
      </c>
      <c r="E306" s="64">
        <f t="shared" si="3"/>
        <v>0</v>
      </c>
      <c r="F306" s="26">
        <f>E306/D306*100</f>
        <v>0</v>
      </c>
    </row>
    <row r="307" spans="1:6" ht="15" customHeight="1">
      <c r="A307" s="40"/>
      <c r="B307" s="20"/>
      <c r="C307" s="31" t="s">
        <v>16</v>
      </c>
      <c r="D307" s="25">
        <f t="shared" si="3"/>
        <v>1500</v>
      </c>
      <c r="E307" s="25">
        <f t="shared" si="3"/>
        <v>0</v>
      </c>
      <c r="F307" s="34"/>
    </row>
    <row r="308" spans="1:6" ht="15" customHeight="1">
      <c r="A308" s="40"/>
      <c r="B308" s="20"/>
      <c r="C308" s="33" t="s">
        <v>17</v>
      </c>
      <c r="D308" s="25">
        <v>1500</v>
      </c>
      <c r="E308" s="25">
        <v>0</v>
      </c>
      <c r="F308" s="34"/>
    </row>
    <row r="309" spans="1:6" ht="15" customHeight="1">
      <c r="A309" s="84">
        <v>921</v>
      </c>
      <c r="B309" s="85"/>
      <c r="C309" s="85" t="s">
        <v>76</v>
      </c>
      <c r="D309" s="86">
        <f>SUM(D310)</f>
        <v>250000</v>
      </c>
      <c r="E309" s="86">
        <f>SUM(E314)</f>
        <v>100004</v>
      </c>
      <c r="F309" s="81">
        <f>E309/D309*100</f>
        <v>40.001599999999996</v>
      </c>
    </row>
    <row r="310" spans="1:6" ht="15" customHeight="1">
      <c r="A310" s="93"/>
      <c r="B310" s="17">
        <v>92116</v>
      </c>
      <c r="C310" s="39" t="s">
        <v>77</v>
      </c>
      <c r="D310" s="28">
        <f>SUM(D311+D313)</f>
        <v>250000</v>
      </c>
      <c r="E310" s="28">
        <f>SUM(E313)</f>
        <v>100004</v>
      </c>
      <c r="F310" s="15">
        <f>E310/D310*100</f>
        <v>40.001599999999996</v>
      </c>
    </row>
    <row r="311" spans="1:6" ht="15" customHeight="1">
      <c r="A311" s="40"/>
      <c r="B311" s="17"/>
      <c r="C311" s="21" t="s">
        <v>11</v>
      </c>
      <c r="D311" s="22">
        <f>SUM(D312:D312)</f>
        <v>50000</v>
      </c>
      <c r="E311" s="22">
        <f>SUM(E312:E312)</f>
        <v>0</v>
      </c>
      <c r="F311" s="45">
        <f>E311/D311*100</f>
        <v>0</v>
      </c>
    </row>
    <row r="312" spans="1:6" ht="15" customHeight="1">
      <c r="A312" s="40"/>
      <c r="B312" s="17"/>
      <c r="C312" s="24" t="s">
        <v>12</v>
      </c>
      <c r="D312" s="25">
        <v>50000</v>
      </c>
      <c r="E312" s="25">
        <v>0</v>
      </c>
      <c r="F312" s="26"/>
    </row>
    <row r="313" spans="1:6" ht="15" customHeight="1">
      <c r="A313" s="93"/>
      <c r="B313" s="20"/>
      <c r="C313" s="30" t="s">
        <v>15</v>
      </c>
      <c r="D313" s="22">
        <f>SUM(D314)</f>
        <v>200000</v>
      </c>
      <c r="E313" s="22">
        <f>SUM(E314)</f>
        <v>100004</v>
      </c>
      <c r="F313" s="26">
        <f>E313/D313*100</f>
        <v>50.002000000000002</v>
      </c>
    </row>
    <row r="314" spans="1:6" ht="15" customHeight="1">
      <c r="A314" s="93"/>
      <c r="B314" s="20"/>
      <c r="C314" s="67" t="s">
        <v>42</v>
      </c>
      <c r="D314" s="25">
        <v>200000</v>
      </c>
      <c r="E314" s="25">
        <v>100004</v>
      </c>
      <c r="F314" s="34"/>
    </row>
    <row r="315" spans="1:6" ht="15" customHeight="1">
      <c r="A315" s="11">
        <v>926</v>
      </c>
      <c r="B315" s="12"/>
      <c r="C315" s="13" t="s">
        <v>93</v>
      </c>
      <c r="D315" s="14">
        <f>SUM(D316+D319)</f>
        <v>38004</v>
      </c>
      <c r="E315" s="14">
        <f>SUM(E316+E319)</f>
        <v>31348.65</v>
      </c>
      <c r="F315" s="15">
        <f>E315/D315*100</f>
        <v>82.487764445847816</v>
      </c>
    </row>
    <row r="316" spans="1:6" ht="15" customHeight="1">
      <c r="A316" s="43"/>
      <c r="B316" s="17">
        <v>92605</v>
      </c>
      <c r="C316" s="27" t="s">
        <v>94</v>
      </c>
      <c r="D316" s="28">
        <f t="shared" ref="D316:E317" si="4">SUM(D317)</f>
        <v>20000</v>
      </c>
      <c r="E316" s="28">
        <f t="shared" si="4"/>
        <v>20000</v>
      </c>
      <c r="F316" s="15">
        <f>E316/D316*100</f>
        <v>100</v>
      </c>
    </row>
    <row r="317" spans="1:6" ht="15" customHeight="1">
      <c r="A317" s="43"/>
      <c r="B317" s="20"/>
      <c r="C317" s="35" t="s">
        <v>15</v>
      </c>
      <c r="D317" s="25">
        <f t="shared" si="4"/>
        <v>20000</v>
      </c>
      <c r="E317" s="25">
        <f>SUM(E318)</f>
        <v>20000</v>
      </c>
      <c r="F317" s="26">
        <f>E317/D317*100</f>
        <v>100</v>
      </c>
    </row>
    <row r="318" spans="1:6" ht="15" customHeight="1">
      <c r="A318" s="43"/>
      <c r="B318" s="20"/>
      <c r="C318" s="94" t="s">
        <v>42</v>
      </c>
      <c r="D318" s="50">
        <v>20000</v>
      </c>
      <c r="E318" s="50">
        <v>20000</v>
      </c>
      <c r="F318" s="34"/>
    </row>
    <row r="319" spans="1:6" ht="15" customHeight="1">
      <c r="A319" s="43"/>
      <c r="B319" s="17">
        <v>92695</v>
      </c>
      <c r="C319" s="27" t="s">
        <v>21</v>
      </c>
      <c r="D319" s="28">
        <f>SUM(D320)</f>
        <v>18004</v>
      </c>
      <c r="E319" s="28">
        <f>SUM(E320)</f>
        <v>11348.65</v>
      </c>
      <c r="F319" s="15">
        <f>E319/D319*100</f>
        <v>63.034047989335704</v>
      </c>
    </row>
    <row r="320" spans="1:6" ht="15" customHeight="1">
      <c r="A320" s="43"/>
      <c r="B320" s="59"/>
      <c r="C320" s="30" t="s">
        <v>15</v>
      </c>
      <c r="D320" s="22">
        <f>SUM(D321:D321)</f>
        <v>18004</v>
      </c>
      <c r="E320" s="22">
        <f>SUM(E321:E321)</f>
        <v>11348.65</v>
      </c>
      <c r="F320" s="26">
        <f>E320/D320*100</f>
        <v>63.034047989335704</v>
      </c>
    </row>
    <row r="321" spans="1:6" ht="15" customHeight="1">
      <c r="A321" s="43"/>
      <c r="B321" s="59"/>
      <c r="C321" s="31" t="s">
        <v>16</v>
      </c>
      <c r="D321" s="32">
        <f>SUM(D322:D323)</f>
        <v>18004</v>
      </c>
      <c r="E321" s="32">
        <f>SUM(E322:E323)</f>
        <v>11348.65</v>
      </c>
      <c r="F321" s="48"/>
    </row>
    <row r="322" spans="1:6" ht="15" customHeight="1">
      <c r="A322" s="43"/>
      <c r="B322" s="59"/>
      <c r="C322" s="35" t="s">
        <v>20</v>
      </c>
      <c r="D322" s="25">
        <v>7200</v>
      </c>
      <c r="E322" s="25">
        <v>5040</v>
      </c>
      <c r="F322" s="34"/>
    </row>
    <row r="323" spans="1:6" ht="15" customHeight="1">
      <c r="A323" s="43"/>
      <c r="B323" s="83"/>
      <c r="C323" s="33" t="s">
        <v>17</v>
      </c>
      <c r="D323" s="25">
        <v>10804</v>
      </c>
      <c r="E323" s="25">
        <v>6308.65</v>
      </c>
      <c r="F323" s="34"/>
    </row>
    <row r="324" spans="1:6" ht="15" customHeight="1">
      <c r="A324" s="193" t="s">
        <v>78</v>
      </c>
      <c r="B324" s="194"/>
      <c r="C324" s="195"/>
      <c r="D324" s="95">
        <f>SUM(D6+D21+D29+D41+D51+D57+D93+D101+D129+D133+D137+D194+D207+D252+D262+D288+D309+D315)</f>
        <v>13369587.300000001</v>
      </c>
      <c r="E324" s="95">
        <f>SUM(E6+E21+E29+E41+E51+E57+E93+E101+E129+E133+E137+E194+E207+E252+E262+E288+E309+E315)</f>
        <v>5382627.9400000004</v>
      </c>
      <c r="F324" s="96">
        <f>E324/D324*100</f>
        <v>40.260240044956362</v>
      </c>
    </row>
    <row r="325" spans="1:6" ht="12.75" customHeight="1">
      <c r="A325" s="80"/>
      <c r="B325" s="80"/>
      <c r="C325" s="80"/>
      <c r="D325" s="42">
        <v>13369587.300000001</v>
      </c>
      <c r="E325" s="42">
        <v>5382627.9400000004</v>
      </c>
      <c r="F325" s="80"/>
    </row>
    <row r="326" spans="1:6" ht="12.75" customHeight="1">
      <c r="A326" s="80"/>
      <c r="B326" s="80"/>
      <c r="C326" s="80"/>
      <c r="D326" s="42">
        <f>SUM(D324-D325)</f>
        <v>0</v>
      </c>
      <c r="E326" s="42">
        <f>SUM(E324-E325)</f>
        <v>0</v>
      </c>
      <c r="F326" s="80"/>
    </row>
    <row r="327" spans="1:6" ht="15">
      <c r="A327" s="2"/>
      <c r="B327" s="2"/>
      <c r="C327" s="2"/>
      <c r="D327" s="117"/>
      <c r="E327" s="117"/>
      <c r="F327" s="2"/>
    </row>
    <row r="328" spans="1:6" ht="15.75">
      <c r="A328" s="2"/>
      <c r="B328" s="2"/>
      <c r="C328" s="4" t="s">
        <v>79</v>
      </c>
      <c r="D328" s="118">
        <f>SUM(D329:D330)</f>
        <v>3107290</v>
      </c>
      <c r="E328" s="118">
        <f>SUM(E329:E330)</f>
        <v>46405.310000000005</v>
      </c>
      <c r="F328" s="3"/>
    </row>
    <row r="329" spans="1:6" ht="15">
      <c r="A329" s="2"/>
      <c r="B329" s="2"/>
      <c r="C329" s="2" t="s">
        <v>80</v>
      </c>
      <c r="D329" s="117">
        <f>SUM(D9+D16+D35+D44+D125+D140+D299)</f>
        <v>2607290</v>
      </c>
      <c r="E329" s="117">
        <f>SUM(E9+E16+E35+E44+E125+E140+E299)</f>
        <v>46405.310000000005</v>
      </c>
      <c r="F329" s="3"/>
    </row>
    <row r="330" spans="1:6" ht="15">
      <c r="A330" s="2"/>
      <c r="B330" s="2"/>
      <c r="C330" s="2" t="s">
        <v>98</v>
      </c>
      <c r="D330" s="117">
        <f>SUM(D31+D108+D312)</f>
        <v>500000</v>
      </c>
      <c r="E330" s="117"/>
      <c r="F330" s="3"/>
    </row>
    <row r="331" spans="1:6" ht="15.75">
      <c r="A331" s="2"/>
      <c r="B331" s="2"/>
      <c r="C331" s="4" t="s">
        <v>81</v>
      </c>
      <c r="D331" s="118">
        <f>SUM(D332:D337)</f>
        <v>10262297.300000001</v>
      </c>
      <c r="E331" s="118">
        <f>SUM(E332:E337)</f>
        <v>5336222.629999999</v>
      </c>
      <c r="F331" s="3"/>
    </row>
    <row r="332" spans="1:6" ht="15">
      <c r="A332" s="2"/>
      <c r="B332" s="2"/>
      <c r="C332" s="2" t="s">
        <v>25</v>
      </c>
      <c r="D332" s="117">
        <f>SUM(D25+D37+D60+D66+D71+D82+D88+D110+D142+D153+D166+D181+D222+D225+D228+D231+D237+D243+D258+D261+D265+D273+D287)</f>
        <v>3560785</v>
      </c>
      <c r="E332" s="117">
        <f>SUM(E25+E37+E60+E66+E71+E82+E88+E110+E142+E153+E166+E181+E222+E225+E228+E231+E237+E243+E258+E261+E265+E273+E287)</f>
        <v>1920256.5799999998</v>
      </c>
      <c r="F332" s="3"/>
    </row>
    <row r="333" spans="1:6" ht="15">
      <c r="A333" s="2"/>
      <c r="B333" s="2"/>
      <c r="C333" s="2" t="s">
        <v>82</v>
      </c>
      <c r="D333" s="117">
        <f>SUM(D19+D27+D39+D47+D55+D62+D73+D78+D84+D90+D98+D112+D144+D155+D168+D173+D183+D188+D198+D205+D233+D239+D267+D275+D284+D322)</f>
        <v>3710656.6799999997</v>
      </c>
      <c r="E333" s="117">
        <f>SUM(E19+E27+E39+E47+E55+E62+E73+E78+E84+E90+E98+E112+E144+E155+E168+E173+E183+E188+E198+E205+E233+E239+E267+E275+E284+E322)</f>
        <v>1923707.3699999999</v>
      </c>
      <c r="F333" s="3"/>
    </row>
    <row r="334" spans="1:6" ht="15">
      <c r="A334" s="2"/>
      <c r="B334" s="2"/>
      <c r="C334" s="2" t="s">
        <v>83</v>
      </c>
      <c r="D334" s="117">
        <f>SUM(D13+D20+D28+D40+D48+D56+D63+D68+D74+D79+D85+D91+D105+D113+D118+D122+D128+D145+D156+D169+D174+D178+D184+D189+D193+D199+D206+D211+D219++D234+D240+D245+D249+D268+D276+D280+D292+D296+D304+D308+D323)</f>
        <v>2335775.62</v>
      </c>
      <c r="E334" s="117">
        <f>SUM(E13+E20+E28+E40+E48+E56+E63+E68+E74+E79+E85+E91+E105+E113+E118+E122+E128+E145+E156+E169+E174+E178+E184+E189+E193+E199+E206+E211+E219++E234+E240+E245+E249+E268+E276+E280+E292+E296+E304+E308+E323)</f>
        <v>1151334.9299999997</v>
      </c>
      <c r="F334" s="3"/>
    </row>
    <row r="335" spans="1:6" ht="15">
      <c r="A335" s="2"/>
      <c r="B335" s="2"/>
      <c r="C335" s="2" t="s">
        <v>42</v>
      </c>
      <c r="D335" s="117">
        <f>SUM(D114+D146+D157+D160+D163+D255+D314+D318)</f>
        <v>597080</v>
      </c>
      <c r="E335" s="117">
        <f>SUM(E114+E146+E157+E160+E163+E255+E314+E318)</f>
        <v>327549.83</v>
      </c>
      <c r="F335" s="3"/>
    </row>
    <row r="336" spans="1:6" ht="15">
      <c r="A336" s="2"/>
      <c r="B336" s="2"/>
      <c r="C336" s="2" t="s">
        <v>44</v>
      </c>
      <c r="D336" s="117">
        <f>SUM(D132)</f>
        <v>38000</v>
      </c>
      <c r="E336" s="117">
        <f>SUM(E132)</f>
        <v>13373.92</v>
      </c>
      <c r="F336" s="3"/>
    </row>
    <row r="337" spans="1:6" ht="15">
      <c r="A337" s="2"/>
      <c r="B337" s="2"/>
      <c r="C337" s="2" t="s">
        <v>87</v>
      </c>
      <c r="D337" s="117">
        <f>SUM(D134)</f>
        <v>20000</v>
      </c>
      <c r="E337" s="117">
        <f>SUM(E134)</f>
        <v>0</v>
      </c>
      <c r="F337" s="3"/>
    </row>
    <row r="338" spans="1:6" ht="15">
      <c r="A338" s="2"/>
      <c r="B338" s="2"/>
      <c r="C338" s="2"/>
      <c r="D338" s="173"/>
      <c r="E338" s="173"/>
      <c r="F338" s="3"/>
    </row>
    <row r="339" spans="1:6" ht="15">
      <c r="A339" s="2"/>
      <c r="B339" s="2"/>
      <c r="C339" s="2"/>
      <c r="D339" s="173">
        <v>10262297.300000001</v>
      </c>
      <c r="E339" s="173">
        <v>5336222.63</v>
      </c>
      <c r="F339" s="3"/>
    </row>
    <row r="340" spans="1:6" ht="15">
      <c r="A340" s="2"/>
      <c r="B340" s="2"/>
      <c r="C340" s="2"/>
      <c r="D340" s="173"/>
      <c r="E340" s="173"/>
      <c r="F340" s="3"/>
    </row>
    <row r="341" spans="1:6" ht="15">
      <c r="A341" s="2"/>
      <c r="B341" s="2"/>
      <c r="C341" s="2"/>
      <c r="D341" s="117">
        <f>SUM(D331-D339)</f>
        <v>0</v>
      </c>
      <c r="E341" s="117">
        <f>SUM(E331-E339)</f>
        <v>-9.3132257461547852E-10</v>
      </c>
      <c r="F341" s="3"/>
    </row>
    <row r="342" spans="1:6" ht="15">
      <c r="A342" s="2"/>
      <c r="B342" s="2"/>
      <c r="C342" s="2"/>
      <c r="D342" s="173"/>
      <c r="E342" s="173"/>
      <c r="F342" s="3"/>
    </row>
    <row r="343" spans="1:6" ht="15">
      <c r="A343" s="2"/>
      <c r="B343" s="2"/>
      <c r="C343" s="2"/>
      <c r="D343" s="173"/>
      <c r="E343" s="173"/>
      <c r="F343" s="3"/>
    </row>
    <row r="344" spans="1:6" ht="15">
      <c r="A344" s="2"/>
      <c r="B344" s="2"/>
      <c r="C344" s="2"/>
      <c r="D344" s="2"/>
      <c r="E344" s="2"/>
      <c r="F344" s="3"/>
    </row>
    <row r="345" spans="1:6" ht="15">
      <c r="A345" s="2"/>
      <c r="B345" s="2"/>
      <c r="C345" s="2"/>
      <c r="D345" s="2"/>
      <c r="E345" s="2"/>
      <c r="F345" s="3"/>
    </row>
    <row r="346" spans="1:6" ht="15">
      <c r="A346" s="2"/>
      <c r="B346" s="2"/>
      <c r="C346" s="2"/>
      <c r="D346" s="2"/>
      <c r="E346" s="2"/>
      <c r="F346" s="3"/>
    </row>
    <row r="347" spans="1:6" ht="15">
      <c r="A347" s="2"/>
      <c r="B347" s="2"/>
      <c r="C347" s="2"/>
      <c r="D347" s="2"/>
      <c r="E347" s="2"/>
      <c r="F347" s="3" t="s">
        <v>117</v>
      </c>
    </row>
    <row r="348" spans="1:6" ht="15">
      <c r="A348" s="2"/>
      <c r="B348" s="2"/>
      <c r="C348" s="2"/>
      <c r="D348" s="2"/>
      <c r="E348" s="2"/>
      <c r="F348" s="3"/>
    </row>
    <row r="349" spans="1:6" ht="15">
      <c r="A349" s="2"/>
      <c r="B349" s="2"/>
      <c r="C349" s="2"/>
      <c r="D349" s="2"/>
      <c r="E349" s="2"/>
      <c r="F349" s="3"/>
    </row>
    <row r="350" spans="1:6" ht="15">
      <c r="A350" s="2"/>
      <c r="B350" s="2"/>
      <c r="C350" s="2"/>
      <c r="D350" s="2"/>
      <c r="E350" s="2"/>
      <c r="F350" s="3"/>
    </row>
    <row r="351" spans="1:6" ht="15">
      <c r="A351" s="2"/>
      <c r="B351" s="2"/>
      <c r="C351" s="2"/>
      <c r="D351" s="2"/>
      <c r="E351" s="2"/>
      <c r="F351" s="3"/>
    </row>
    <row r="352" spans="1:6" ht="15">
      <c r="A352" s="2"/>
      <c r="B352" s="2"/>
      <c r="C352" s="2"/>
      <c r="D352" s="2"/>
      <c r="E352" s="2"/>
      <c r="F352" s="3"/>
    </row>
    <row r="353" spans="1:6" ht="15">
      <c r="A353" s="2"/>
      <c r="B353" s="2"/>
      <c r="C353" s="2"/>
      <c r="D353" s="2"/>
      <c r="E353" s="2"/>
      <c r="F353" s="3"/>
    </row>
    <row r="354" spans="1:6" ht="15">
      <c r="A354" s="2"/>
      <c r="B354" s="2"/>
      <c r="C354" s="2"/>
      <c r="D354" s="2"/>
      <c r="E354" s="2"/>
      <c r="F354" s="3"/>
    </row>
    <row r="355" spans="1:6" ht="15">
      <c r="A355" s="2"/>
      <c r="B355" s="2"/>
      <c r="C355" s="2"/>
      <c r="D355" s="2"/>
      <c r="E355" s="2"/>
      <c r="F355" s="3"/>
    </row>
    <row r="356" spans="1:6" ht="15">
      <c r="A356" s="2"/>
      <c r="B356" s="2"/>
      <c r="C356" s="2"/>
      <c r="D356" s="2"/>
      <c r="E356" s="2"/>
      <c r="F356" s="3"/>
    </row>
    <row r="357" spans="1:6" ht="15">
      <c r="A357" s="2"/>
      <c r="B357" s="2"/>
      <c r="C357" s="2"/>
      <c r="D357" s="2"/>
      <c r="E357" s="2"/>
      <c r="F357" s="3"/>
    </row>
    <row r="358" spans="1:6" ht="15">
      <c r="A358" s="2"/>
      <c r="B358" s="2"/>
      <c r="C358" s="2"/>
      <c r="D358" s="2"/>
      <c r="E358" s="2"/>
      <c r="F358" s="3"/>
    </row>
    <row r="359" spans="1:6" ht="15">
      <c r="A359" s="2"/>
      <c r="B359" s="2"/>
      <c r="C359" s="2"/>
      <c r="D359" s="2"/>
      <c r="E359" s="2"/>
      <c r="F359" s="3"/>
    </row>
    <row r="360" spans="1:6" ht="15">
      <c r="A360" s="2"/>
      <c r="B360" s="2"/>
      <c r="C360" s="2"/>
      <c r="D360" s="2"/>
      <c r="E360" s="2"/>
      <c r="F360" s="3"/>
    </row>
    <row r="361" spans="1:6" ht="15">
      <c r="A361" s="2"/>
      <c r="B361" s="2"/>
      <c r="C361" s="2"/>
      <c r="D361" s="2"/>
      <c r="E361" s="2"/>
      <c r="F361" s="3"/>
    </row>
    <row r="362" spans="1:6" ht="15">
      <c r="A362" s="2"/>
      <c r="B362" s="2"/>
      <c r="C362" s="2"/>
      <c r="D362" s="2"/>
      <c r="E362" s="2"/>
      <c r="F362" s="3"/>
    </row>
    <row r="363" spans="1:6" ht="15">
      <c r="A363" s="2"/>
      <c r="B363" s="2"/>
      <c r="C363" s="2"/>
      <c r="D363" s="2"/>
      <c r="E363" s="2"/>
      <c r="F363" s="3"/>
    </row>
    <row r="364" spans="1:6" ht="15">
      <c r="A364" s="2"/>
      <c r="B364" s="2"/>
      <c r="C364" s="2"/>
      <c r="D364" s="2"/>
      <c r="E364" s="2"/>
      <c r="F364" s="3"/>
    </row>
    <row r="365" spans="1:6" ht="15">
      <c r="A365" s="2"/>
      <c r="B365" s="2"/>
      <c r="C365" s="2"/>
      <c r="D365" s="2"/>
      <c r="E365" s="2"/>
      <c r="F365" s="3"/>
    </row>
    <row r="366" spans="1:6" ht="15">
      <c r="A366" s="2"/>
      <c r="B366" s="2"/>
      <c r="C366" s="2"/>
      <c r="D366" s="2"/>
      <c r="E366" s="2"/>
      <c r="F366" s="3"/>
    </row>
    <row r="367" spans="1:6" ht="15">
      <c r="A367" s="2"/>
      <c r="B367" s="2"/>
      <c r="C367" s="2"/>
      <c r="D367" s="2"/>
      <c r="E367" s="2"/>
      <c r="F367" s="3"/>
    </row>
    <row r="368" spans="1:6" ht="15">
      <c r="A368" s="2"/>
      <c r="B368" s="2"/>
      <c r="C368" s="2"/>
      <c r="D368" s="2"/>
      <c r="E368" s="2"/>
      <c r="F368" s="3"/>
    </row>
    <row r="369" spans="3:6" ht="15">
      <c r="C369" s="2"/>
      <c r="D369" s="2"/>
      <c r="E369" s="2"/>
      <c r="F369" s="3"/>
    </row>
    <row r="370" spans="3:6" ht="15">
      <c r="C370" s="2"/>
      <c r="D370" s="2"/>
      <c r="E370" s="2"/>
      <c r="F370" s="3"/>
    </row>
    <row r="371" spans="3:6" ht="15">
      <c r="C371" s="2"/>
      <c r="D371" s="2"/>
      <c r="E371" s="2"/>
      <c r="F371" s="3"/>
    </row>
  </sheetData>
  <mergeCells count="1">
    <mergeCell ref="A324:C324"/>
  </mergeCells>
  <pageMargins left="0.67013888888888884" right="0.44027777777777777" top="0.78749999999999998" bottom="0.78333333333333333" header="0.51180555555555551" footer="0.51180555555555551"/>
  <pageSetup paperSize="9" firstPageNumber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6</vt:i4>
      </vt:variant>
    </vt:vector>
  </HeadingPairs>
  <TitlesOfParts>
    <vt:vector size="8" baseType="lpstr">
      <vt:lpstr>wydatki</vt:lpstr>
      <vt:lpstr>Arkusz1</vt:lpstr>
      <vt:lpstr>Excel_BuiltIn_Print_Area_3_1</vt:lpstr>
      <vt:lpstr>Excel_BuiltIn_Print_Area_3_1_1</vt:lpstr>
      <vt:lpstr>Excel_BuiltIn_Print_Area_3_1_1_1</vt:lpstr>
      <vt:lpstr>Excel_BuiltIn_Print_Area_4_1</vt:lpstr>
      <vt:lpstr>Excel_BuiltIn_Print_Area_4_1_1</vt:lpstr>
      <vt:lpstr>wydatki!Obszar_wydruku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pcuser</dc:creator>
  <cp:lastModifiedBy>Beata Heleniak</cp:lastModifiedBy>
  <cp:lastPrinted>2017-08-08T11:41:16Z</cp:lastPrinted>
  <dcterms:created xsi:type="dcterms:W3CDTF">2011-07-28T10:18:07Z</dcterms:created>
  <dcterms:modified xsi:type="dcterms:W3CDTF">2017-08-08T11:51:24Z</dcterms:modified>
</cp:coreProperties>
</file>