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815"/>
  </bookViews>
  <sheets>
    <sheet name="dochody" sheetId="1" r:id="rId1"/>
    <sheet name="Arkusz1" sheetId="2" r:id="rId2"/>
  </sheets>
  <calcPr calcId="124519"/>
</workbook>
</file>

<file path=xl/calcChain.xml><?xml version="1.0" encoding="utf-8"?>
<calcChain xmlns="http://schemas.openxmlformats.org/spreadsheetml/2006/main">
  <c r="P146" i="1"/>
  <c r="O146"/>
  <c r="N146"/>
  <c r="M146"/>
  <c r="L146"/>
  <c r="K146"/>
  <c r="J146"/>
  <c r="I146"/>
  <c r="H146"/>
  <c r="G146"/>
  <c r="F146"/>
  <c r="E146"/>
  <c r="D146"/>
  <c r="F120"/>
  <c r="E120" s="1"/>
  <c r="E119" s="1"/>
  <c r="P119"/>
  <c r="N119"/>
  <c r="M119"/>
  <c r="L119"/>
  <c r="K119"/>
  <c r="J119"/>
  <c r="I119"/>
  <c r="H119"/>
  <c r="G119"/>
  <c r="F119"/>
  <c r="D119"/>
  <c r="P95"/>
  <c r="O95"/>
  <c r="N95"/>
  <c r="M95"/>
  <c r="L95"/>
  <c r="K95"/>
  <c r="J95"/>
  <c r="I95"/>
  <c r="H95"/>
  <c r="G95"/>
  <c r="D95"/>
  <c r="F97"/>
  <c r="E97" s="1"/>
  <c r="F96"/>
  <c r="E96" s="1"/>
  <c r="P59"/>
  <c r="O59"/>
  <c r="N59"/>
  <c r="M59"/>
  <c r="K59"/>
  <c r="J59"/>
  <c r="I59"/>
  <c r="H59"/>
  <c r="G59"/>
  <c r="O62"/>
  <c r="N62"/>
  <c r="M62"/>
  <c r="L62"/>
  <c r="K62"/>
  <c r="J62"/>
  <c r="I62"/>
  <c r="H62"/>
  <c r="G62"/>
  <c r="D62"/>
  <c r="P22"/>
  <c r="O22"/>
  <c r="N22"/>
  <c r="M22"/>
  <c r="K22"/>
  <c r="J22"/>
  <c r="I22"/>
  <c r="H22"/>
  <c r="G22"/>
  <c r="D22"/>
  <c r="D114"/>
  <c r="G114"/>
  <c r="H114"/>
  <c r="I114"/>
  <c r="J114"/>
  <c r="K114"/>
  <c r="L114"/>
  <c r="M114"/>
  <c r="N114"/>
  <c r="O114"/>
  <c r="P114"/>
  <c r="F143"/>
  <c r="E143" s="1"/>
  <c r="F142"/>
  <c r="E142" s="1"/>
  <c r="F141"/>
  <c r="E141" s="1"/>
  <c r="F140"/>
  <c r="E140" s="1"/>
  <c r="F139"/>
  <c r="E139" s="1"/>
  <c r="P138"/>
  <c r="O138"/>
  <c r="N138"/>
  <c r="M138"/>
  <c r="L138"/>
  <c r="K138"/>
  <c r="J138"/>
  <c r="I138"/>
  <c r="H138"/>
  <c r="G138"/>
  <c r="D138"/>
  <c r="F138" l="1"/>
  <c r="E138"/>
  <c r="D144"/>
  <c r="D132"/>
  <c r="F116"/>
  <c r="E116" s="1"/>
  <c r="D112"/>
  <c r="F110"/>
  <c r="E110" s="1"/>
  <c r="F91"/>
  <c r="E91" s="1"/>
  <c r="F87"/>
  <c r="E87" s="1"/>
  <c r="F86"/>
  <c r="E86" s="1"/>
  <c r="D59"/>
  <c r="L61"/>
  <c r="L59" s="1"/>
  <c r="F61"/>
  <c r="F60"/>
  <c r="D57"/>
  <c r="P43"/>
  <c r="O43"/>
  <c r="N43"/>
  <c r="M43"/>
  <c r="L43"/>
  <c r="K43"/>
  <c r="J43"/>
  <c r="I43"/>
  <c r="H43"/>
  <c r="G43"/>
  <c r="D43"/>
  <c r="F45"/>
  <c r="E45" s="1"/>
  <c r="F44"/>
  <c r="E44" s="1"/>
  <c r="L42"/>
  <c r="F42"/>
  <c r="E60" l="1"/>
  <c r="F59"/>
  <c r="E61"/>
  <c r="E42"/>
  <c r="L40"/>
  <c r="F40"/>
  <c r="L39"/>
  <c r="F39"/>
  <c r="L38"/>
  <c r="F38"/>
  <c r="L21"/>
  <c r="F21"/>
  <c r="P20"/>
  <c r="O20"/>
  <c r="N20"/>
  <c r="M20"/>
  <c r="L20"/>
  <c r="K20"/>
  <c r="J20"/>
  <c r="I20"/>
  <c r="H20"/>
  <c r="G20"/>
  <c r="D20"/>
  <c r="P16"/>
  <c r="O16"/>
  <c r="N16"/>
  <c r="M16"/>
  <c r="L16"/>
  <c r="K16"/>
  <c r="J16"/>
  <c r="I16"/>
  <c r="H16"/>
  <c r="G16"/>
  <c r="D16"/>
  <c r="F17"/>
  <c r="E17" s="1"/>
  <c r="P13"/>
  <c r="O13"/>
  <c r="N13"/>
  <c r="M13"/>
  <c r="K13"/>
  <c r="J13"/>
  <c r="I13"/>
  <c r="H13"/>
  <c r="G13"/>
  <c r="D13"/>
  <c r="F15"/>
  <c r="E15" s="1"/>
  <c r="E59" l="1"/>
  <c r="E21"/>
  <c r="E20" s="1"/>
  <c r="E39"/>
  <c r="E40"/>
  <c r="F20"/>
  <c r="E38"/>
  <c r="P62"/>
  <c r="F118"/>
  <c r="E118" s="1"/>
  <c r="F117"/>
  <c r="E117" s="1"/>
  <c r="F115"/>
  <c r="F133"/>
  <c r="E133" s="1"/>
  <c r="F90"/>
  <c r="E90" s="1"/>
  <c r="F92"/>
  <c r="E92" s="1"/>
  <c r="P89"/>
  <c r="O89"/>
  <c r="N89"/>
  <c r="M89"/>
  <c r="L89"/>
  <c r="K89"/>
  <c r="J89"/>
  <c r="I89"/>
  <c r="H89"/>
  <c r="G89"/>
  <c r="F134"/>
  <c r="E134" s="1"/>
  <c r="L35"/>
  <c r="L24"/>
  <c r="L23"/>
  <c r="L36"/>
  <c r="P144"/>
  <c r="O144"/>
  <c r="N144"/>
  <c r="M144"/>
  <c r="L144"/>
  <c r="K144"/>
  <c r="J144"/>
  <c r="I144"/>
  <c r="H144"/>
  <c r="G144"/>
  <c r="F36"/>
  <c r="E36" s="1"/>
  <c r="F35"/>
  <c r="F109"/>
  <c r="L14"/>
  <c r="L13" s="1"/>
  <c r="F14"/>
  <c r="F13" s="1"/>
  <c r="F111"/>
  <c r="E111" s="1"/>
  <c r="F19"/>
  <c r="E19" s="1"/>
  <c r="F18"/>
  <c r="E71" i="2"/>
  <c r="D71"/>
  <c r="D70"/>
  <c r="O70"/>
  <c r="N70"/>
  <c r="M70"/>
  <c r="L70"/>
  <c r="K70"/>
  <c r="J70"/>
  <c r="I70"/>
  <c r="H70"/>
  <c r="G70"/>
  <c r="F70"/>
  <c r="E70"/>
  <c r="E69"/>
  <c r="D69"/>
  <c r="E68"/>
  <c r="D68"/>
  <c r="E67"/>
  <c r="D67"/>
  <c r="E66"/>
  <c r="D66"/>
  <c r="D65"/>
  <c r="O65"/>
  <c r="N65"/>
  <c r="M65"/>
  <c r="L65"/>
  <c r="K65"/>
  <c r="J65"/>
  <c r="I65"/>
  <c r="H65"/>
  <c r="G65"/>
  <c r="F65"/>
  <c r="E65"/>
  <c r="E64"/>
  <c r="D64"/>
  <c r="D63"/>
  <c r="O63"/>
  <c r="M63"/>
  <c r="L63"/>
  <c r="K63"/>
  <c r="J63"/>
  <c r="I63"/>
  <c r="H63"/>
  <c r="G63"/>
  <c r="F63"/>
  <c r="E63"/>
  <c r="E62"/>
  <c r="D62"/>
  <c r="K61"/>
  <c r="E61"/>
  <c r="D61"/>
  <c r="D60"/>
  <c r="O60"/>
  <c r="N60"/>
  <c r="M60"/>
  <c r="L60"/>
  <c r="K60"/>
  <c r="J60"/>
  <c r="I60"/>
  <c r="H60"/>
  <c r="G60"/>
  <c r="F60"/>
  <c r="E59"/>
  <c r="D59"/>
  <c r="E58"/>
  <c r="D58"/>
  <c r="E57"/>
  <c r="D57"/>
  <c r="O56"/>
  <c r="M56"/>
  <c r="L56"/>
  <c r="K56"/>
  <c r="J56"/>
  <c r="I56"/>
  <c r="H56"/>
  <c r="G56"/>
  <c r="F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O41"/>
  <c r="M41"/>
  <c r="L41"/>
  <c r="K41"/>
  <c r="J41"/>
  <c r="I41"/>
  <c r="H41"/>
  <c r="G41"/>
  <c r="F41"/>
  <c r="E40"/>
  <c r="D40"/>
  <c r="D39"/>
  <c r="O39"/>
  <c r="M39"/>
  <c r="L39"/>
  <c r="K39"/>
  <c r="J39"/>
  <c r="I39"/>
  <c r="H39"/>
  <c r="G39"/>
  <c r="F39"/>
  <c r="E39"/>
  <c r="E38"/>
  <c r="D38"/>
  <c r="D37"/>
  <c r="O37"/>
  <c r="M37"/>
  <c r="L37"/>
  <c r="K37"/>
  <c r="J37"/>
  <c r="I37"/>
  <c r="H37"/>
  <c r="G37"/>
  <c r="F37"/>
  <c r="E36"/>
  <c r="D36"/>
  <c r="E35"/>
  <c r="D35"/>
  <c r="D34"/>
  <c r="O34"/>
  <c r="M34"/>
  <c r="L34"/>
  <c r="K34"/>
  <c r="J34"/>
  <c r="I34"/>
  <c r="H34"/>
  <c r="G34"/>
  <c r="F34"/>
  <c r="E34"/>
  <c r="K33"/>
  <c r="E33"/>
  <c r="D33"/>
  <c r="K32"/>
  <c r="E32"/>
  <c r="D32"/>
  <c r="K29"/>
  <c r="E29"/>
  <c r="D29"/>
  <c r="K28"/>
  <c r="D28"/>
  <c r="H77"/>
  <c r="K27"/>
  <c r="K25"/>
  <c r="E27"/>
  <c r="D27"/>
  <c r="K26"/>
  <c r="E26"/>
  <c r="D26"/>
  <c r="O25"/>
  <c r="N25"/>
  <c r="M25"/>
  <c r="L25"/>
  <c r="J25"/>
  <c r="I25"/>
  <c r="H25"/>
  <c r="G25"/>
  <c r="F25"/>
  <c r="E24"/>
  <c r="D24"/>
  <c r="E23"/>
  <c r="D23"/>
  <c r="D22"/>
  <c r="O22"/>
  <c r="M22"/>
  <c r="L22"/>
  <c r="K22"/>
  <c r="J22"/>
  <c r="I22"/>
  <c r="H22"/>
  <c r="G22"/>
  <c r="F22"/>
  <c r="E21"/>
  <c r="D21"/>
  <c r="D20"/>
  <c r="O20"/>
  <c r="M20"/>
  <c r="L20"/>
  <c r="K20"/>
  <c r="J20"/>
  <c r="I20"/>
  <c r="H20"/>
  <c r="G20"/>
  <c r="F20"/>
  <c r="K19"/>
  <c r="D19"/>
  <c r="K18"/>
  <c r="E18"/>
  <c r="D18"/>
  <c r="K17"/>
  <c r="K16"/>
  <c r="K72"/>
  <c r="E17"/>
  <c r="D17"/>
  <c r="D16"/>
  <c r="O16"/>
  <c r="O72"/>
  <c r="N16"/>
  <c r="N72"/>
  <c r="M16"/>
  <c r="M72"/>
  <c r="L16"/>
  <c r="L72"/>
  <c r="J16"/>
  <c r="J72"/>
  <c r="I16"/>
  <c r="I72"/>
  <c r="H16"/>
  <c r="H72"/>
  <c r="G16"/>
  <c r="G72"/>
  <c r="F16"/>
  <c r="F72"/>
  <c r="P132" i="1"/>
  <c r="O132"/>
  <c r="N132"/>
  <c r="M132"/>
  <c r="L132"/>
  <c r="K132"/>
  <c r="J132"/>
  <c r="I132"/>
  <c r="H132"/>
  <c r="G132"/>
  <c r="F58"/>
  <c r="E58" s="1"/>
  <c r="E57" s="1"/>
  <c r="P57"/>
  <c r="N57"/>
  <c r="M57"/>
  <c r="L57"/>
  <c r="K57"/>
  <c r="J57"/>
  <c r="I57"/>
  <c r="H57"/>
  <c r="G57"/>
  <c r="F57"/>
  <c r="L41"/>
  <c r="F137"/>
  <c r="E137" s="1"/>
  <c r="F136"/>
  <c r="E136" s="1"/>
  <c r="F135"/>
  <c r="E135" s="1"/>
  <c r="F145"/>
  <c r="F65"/>
  <c r="E65" s="1"/>
  <c r="F63"/>
  <c r="F94"/>
  <c r="E94" s="1"/>
  <c r="F88"/>
  <c r="E88" s="1"/>
  <c r="F85"/>
  <c r="E85" s="1"/>
  <c r="F84"/>
  <c r="E84" s="1"/>
  <c r="F83"/>
  <c r="E83" s="1"/>
  <c r="F82"/>
  <c r="E82" s="1"/>
  <c r="F81"/>
  <c r="E81" s="1"/>
  <c r="F79"/>
  <c r="E79" s="1"/>
  <c r="F80"/>
  <c r="E80" s="1"/>
  <c r="F67"/>
  <c r="E67" s="1"/>
  <c r="F66"/>
  <c r="E66" s="1"/>
  <c r="F64"/>
  <c r="F41"/>
  <c r="F37"/>
  <c r="E37" s="1"/>
  <c r="F24"/>
  <c r="E24" s="1"/>
  <c r="F23"/>
  <c r="F46"/>
  <c r="F43" s="1"/>
  <c r="F93"/>
  <c r="G112"/>
  <c r="H112"/>
  <c r="I112"/>
  <c r="J112"/>
  <c r="K112"/>
  <c r="F113"/>
  <c r="E113" s="1"/>
  <c r="E112" s="1"/>
  <c r="L112"/>
  <c r="M112"/>
  <c r="N112"/>
  <c r="P112"/>
  <c r="E23"/>
  <c r="E145"/>
  <c r="F132"/>
  <c r="E46"/>
  <c r="E43" s="1"/>
  <c r="F144"/>
  <c r="D76" i="2"/>
  <c r="H76"/>
  <c r="H75"/>
  <c r="D78"/>
  <c r="D25"/>
  <c r="D41"/>
  <c r="D72"/>
  <c r="D77"/>
  <c r="D56"/>
  <c r="E93" i="1"/>
  <c r="E16" i="2"/>
  <c r="E72"/>
  <c r="E20"/>
  <c r="E22"/>
  <c r="E25"/>
  <c r="E37"/>
  <c r="E41"/>
  <c r="E56"/>
  <c r="E60"/>
  <c r="D75"/>
  <c r="F22" i="1" l="1"/>
  <c r="F112"/>
  <c r="E109"/>
  <c r="E95" s="1"/>
  <c r="F95"/>
  <c r="L22"/>
  <c r="E63"/>
  <c r="F62"/>
  <c r="E115"/>
  <c r="E114" s="1"/>
  <c r="F114"/>
  <c r="E14"/>
  <c r="E13" s="1"/>
  <c r="F89"/>
  <c r="E35"/>
  <c r="E41"/>
  <c r="D89"/>
  <c r="E18"/>
  <c r="E16" s="1"/>
  <c r="F16"/>
  <c r="E144"/>
  <c r="E89"/>
  <c r="E64"/>
  <c r="E62" s="1"/>
  <c r="E132"/>
  <c r="E150" l="1"/>
  <c r="E22"/>
  <c r="D150"/>
</calcChain>
</file>

<file path=xl/sharedStrings.xml><?xml version="1.0" encoding="utf-8"?>
<sst xmlns="http://schemas.openxmlformats.org/spreadsheetml/2006/main" count="642" uniqueCount="202">
  <si>
    <t>Tabela nr 1</t>
  </si>
  <si>
    <t>w tym:</t>
  </si>
  <si>
    <t>dochody bieżące</t>
  </si>
  <si>
    <t>dochody majątkowe</t>
  </si>
  <si>
    <t>Dział</t>
  </si>
  <si>
    <t>§</t>
  </si>
  <si>
    <t>Źródło dochodów</t>
  </si>
  <si>
    <t>Dochody</t>
  </si>
  <si>
    <t>ogółem</t>
  </si>
  <si>
    <t>Ogółem</t>
  </si>
  <si>
    <t>własne</t>
  </si>
  <si>
    <t xml:space="preserve">z zakresu </t>
  </si>
  <si>
    <t>realizowane w</t>
  </si>
  <si>
    <t>w drodze</t>
  </si>
  <si>
    <t xml:space="preserve">środki na </t>
  </si>
  <si>
    <t>dochody</t>
  </si>
  <si>
    <t xml:space="preserve">przekształcenie </t>
  </si>
  <si>
    <t>dotacje</t>
  </si>
  <si>
    <t xml:space="preserve">adm.rządowej </t>
  </si>
  <si>
    <t>drodze umów</t>
  </si>
  <si>
    <t>umów lub</t>
  </si>
  <si>
    <t>zadania</t>
  </si>
  <si>
    <t>za</t>
  </si>
  <si>
    <t>prawa</t>
  </si>
  <si>
    <t>i środki</t>
  </si>
  <si>
    <t xml:space="preserve">inwestycje </t>
  </si>
  <si>
    <t>(5+11)</t>
  </si>
  <si>
    <t>i innych</t>
  </si>
  <si>
    <t>lub porozumień</t>
  </si>
  <si>
    <t xml:space="preserve">porozumień </t>
  </si>
  <si>
    <t>bieżące z</t>
  </si>
  <si>
    <t>sprzedaży</t>
  </si>
  <si>
    <t>użytkowania</t>
  </si>
  <si>
    <t>przezna-</t>
  </si>
  <si>
    <t>z udziałem</t>
  </si>
  <si>
    <t>(6+7+8+9+10)</t>
  </si>
  <si>
    <t>zleconych</t>
  </si>
  <si>
    <t xml:space="preserve">z organami </t>
  </si>
  <si>
    <t>z j.s.t.</t>
  </si>
  <si>
    <t>udziałem</t>
  </si>
  <si>
    <t>(12+13</t>
  </si>
  <si>
    <t>wieczystego w</t>
  </si>
  <si>
    <t>czone na</t>
  </si>
  <si>
    <t xml:space="preserve">środków </t>
  </si>
  <si>
    <t>j.s.t. ustawami</t>
  </si>
  <si>
    <t>adm.rządowej</t>
  </si>
  <si>
    <t>środków unijnych</t>
  </si>
  <si>
    <t>+14+15)</t>
  </si>
  <si>
    <t>majątku</t>
  </si>
  <si>
    <t>prawo własności</t>
  </si>
  <si>
    <t>inwestycje</t>
  </si>
  <si>
    <t>unijnych</t>
  </si>
  <si>
    <t>O10</t>
  </si>
  <si>
    <t>ROLNICTWO I łOWIECTWO</t>
  </si>
  <si>
    <t>O750</t>
  </si>
  <si>
    <t>O830</t>
  </si>
  <si>
    <t>Wpływy z usług</t>
  </si>
  <si>
    <t>O920</t>
  </si>
  <si>
    <t>Pozostałe odsetki</t>
  </si>
  <si>
    <t>GOSPODARKA MIESZKANIOWA</t>
  </si>
  <si>
    <t>O470</t>
  </si>
  <si>
    <t>O770</t>
  </si>
  <si>
    <t>ADMINISTRACJA PUBLICZNA</t>
  </si>
  <si>
    <t>O010</t>
  </si>
  <si>
    <t>Podatek dochodowy od osób fizycznych</t>
  </si>
  <si>
    <t>O020</t>
  </si>
  <si>
    <t>Podatek dochodowy od osób prawnych</t>
  </si>
  <si>
    <t>O310</t>
  </si>
  <si>
    <t>Podatek od nieruchomości</t>
  </si>
  <si>
    <t>O320</t>
  </si>
  <si>
    <t>Podatek rolny</t>
  </si>
  <si>
    <t>O330</t>
  </si>
  <si>
    <t>Podatek leśny</t>
  </si>
  <si>
    <t>O340</t>
  </si>
  <si>
    <t>Podatek od środków transportowych</t>
  </si>
  <si>
    <t>O350</t>
  </si>
  <si>
    <t>O360</t>
  </si>
  <si>
    <t>Podatek od spadków i darowizn</t>
  </si>
  <si>
    <t>O410</t>
  </si>
  <si>
    <t>Wpływy z opłaty skarbowej</t>
  </si>
  <si>
    <t>O430</t>
  </si>
  <si>
    <t>Wpływy z opłaty targowej</t>
  </si>
  <si>
    <t>O490</t>
  </si>
  <si>
    <t>O500</t>
  </si>
  <si>
    <t>Podatek od czynności cywilnoprawnych</t>
  </si>
  <si>
    <t>O690</t>
  </si>
  <si>
    <t>Wpływy z różnych opłat</t>
  </si>
  <si>
    <t>O910</t>
  </si>
  <si>
    <t>Odsetki od nieterminowych wpłat z tytułu podatków i opłat</t>
  </si>
  <si>
    <t>RÓŻNE ROZLICZENIA</t>
  </si>
  <si>
    <t>Subwencje ogólne z budżetu państwa- subwencja oświatowa</t>
  </si>
  <si>
    <t>Subwencje ogólne z budżetu państwa- subwencja wyrównawcza</t>
  </si>
  <si>
    <t>OŚWIATA I WYCHOWANIE</t>
  </si>
  <si>
    <t>OCHRONA ZDROWIA</t>
  </si>
  <si>
    <t>O480</t>
  </si>
  <si>
    <t>Wpływy z opłat za zezwolenia na sprzedaż alkoholu</t>
  </si>
  <si>
    <t>POMOC SPOŁECZNA</t>
  </si>
  <si>
    <t>DOCHODY OGÓŁEM</t>
  </si>
  <si>
    <t xml:space="preserve"> </t>
  </si>
  <si>
    <t>0970</t>
  </si>
  <si>
    <t>0750</t>
  </si>
  <si>
    <t>Wpływy z różnych dochodów</t>
  </si>
  <si>
    <t xml:space="preserve">subwencje </t>
  </si>
  <si>
    <t>GOSPODARKA KOMUNALNA I OCHRONA ŚRODOWISKA</t>
  </si>
  <si>
    <r>
      <t xml:space="preserve">                                             </t>
    </r>
    <r>
      <rPr>
        <sz val="11"/>
        <rFont val="Arial"/>
        <family val="2"/>
        <charset val="238"/>
      </rPr>
      <t>do Uchwały Rady Gminy Kowiesy nr …………</t>
    </r>
  </si>
  <si>
    <r>
      <t xml:space="preserve">           </t>
    </r>
    <r>
      <rPr>
        <sz val="11"/>
        <rFont val="Arial"/>
        <family val="2"/>
        <charset val="238"/>
      </rPr>
      <t>z dnia  …………………</t>
    </r>
  </si>
  <si>
    <t>Dochody budżetu gminy na 2012 r.</t>
  </si>
  <si>
    <t>Dochody z najmu i dzierżawy składników majątkowych Skarbu  Państwa, j.s.t. lub innych jednostek zaliczanych do sektora finansów publicznych oraz innych umów o podobnym charakterze</t>
  </si>
  <si>
    <t>Dotacje celowe w ramach programów finansowanych z udziałem środków europejskich oraz środków, o których mowa w art. 5 ust. 1 pkt 3 oraz ust. 3  pkt 5 i 6 ustawy, lub płatności w ramach budżetu środków europejskich</t>
  </si>
  <si>
    <t>WYTWARZANIE I ZAOPATRYWANIE W ENERGIĘ ELEKTRYCZNĄ, GAZ I WODĘ</t>
  </si>
  <si>
    <t>Wpływy z opłat za zarząd, użytkowanie i użytkowanie wieczyste nieruchomości</t>
  </si>
  <si>
    <t>Wpływy z tytułu odpłatnego nabycia prawa własności oraz prawa użytkowania wieczystego nieruchomości</t>
  </si>
  <si>
    <t>Dotacje celowe otrzymane z budżetu państwa na realizację zadań bieżących z zakresu administracji rządowej oraz innych zadań zleconych gminie ustawami</t>
  </si>
  <si>
    <t>Dochody j.s.t. związane z realizacja zadań z zakresu administracji państwowej oraz innych zadań zleconych ustawami</t>
  </si>
  <si>
    <t>URZĘDY NACZELNYCH ORGANÓW WŁADZY PAŃSTWOWEJ, KONTROLI I OCHRONY PRAWA ORAZ SĄDOWNICTWA</t>
  </si>
  <si>
    <t>BEZPIECZEŃSTWO PUBLICZNE I OCHRONA PRZECIWPOŻAROWA</t>
  </si>
  <si>
    <t>Podatek od działalności gospodarczej osób fizycznych opłacany w formie karty podatkowej</t>
  </si>
  <si>
    <t>Wpływy z innych opłat pobieranych przez j.s.t. na podstawie odrębnych ustaw</t>
  </si>
  <si>
    <t>Dotacje celowe otrzymane z budżetu państwa na realizację własnych zadań bieżących gmin</t>
  </si>
  <si>
    <t>GÓRNICTWO I KOPALNICTWO</t>
  </si>
  <si>
    <t>0460</t>
  </si>
  <si>
    <t>Wpływy z opłaty eksploatacyjnej</t>
  </si>
  <si>
    <t>DOCHODY OD OSÓB PRAWNYCH, OSÓB FIZYCZNYCH I OD INNYCH JEDNOSTEK ORGANIZACYJNYCH NIE POSIADAJĄCYCH OSOBOWOŚCI PRAWNEJ ORAZ WYDATKI ZWIĄZANE Z ICH PODOREM</t>
  </si>
  <si>
    <t>biezące</t>
  </si>
  <si>
    <t>majątkowe</t>
  </si>
  <si>
    <t>0830</t>
  </si>
  <si>
    <t>0920</t>
  </si>
  <si>
    <t>0760</t>
  </si>
  <si>
    <t>0770</t>
  </si>
  <si>
    <t>0490</t>
  </si>
  <si>
    <t>0690</t>
  </si>
  <si>
    <t>Wpłaty z tytułu odpłatnego nabycia prawa własności oraz prawa użytkowania wieczystego nieruchomości</t>
  </si>
  <si>
    <t>Wpływy z opłat za trwały zarząd, użytkowanie i służebności</t>
  </si>
  <si>
    <t>Wpływy z najmu i dzierżawy składników majątkowych Skarbu  Państwa, j.s.t. lub innych jednostek zaliczanych do sektora finansów publicznych oraz innych umów o podobnym charakterze</t>
  </si>
  <si>
    <t>Wpływy z pozostałych odsetek</t>
  </si>
  <si>
    <t>0430</t>
  </si>
  <si>
    <t>0500</t>
  </si>
  <si>
    <t>0910</t>
  </si>
  <si>
    <t>0480</t>
  </si>
  <si>
    <t>0010</t>
  </si>
  <si>
    <t>0020</t>
  </si>
  <si>
    <t>0310</t>
  </si>
  <si>
    <t>0320</t>
  </si>
  <si>
    <t>0330</t>
  </si>
  <si>
    <t>0340</t>
  </si>
  <si>
    <t>0350</t>
  </si>
  <si>
    <t>0360</t>
  </si>
  <si>
    <t>0410</t>
  </si>
  <si>
    <t>0470</t>
  </si>
  <si>
    <t>010</t>
  </si>
  <si>
    <t>Wpływy z tytułu przekształcenia prawa  użytkowania wieczystego przysługującego osobom fizycznym w prawo własności</t>
  </si>
  <si>
    <t>Wpływy z podatku dochodowego od osób fizycznych</t>
  </si>
  <si>
    <t>Wpływy z odsetek od nieterminowych wpłat z tytułu podatków i opłat</t>
  </si>
  <si>
    <t>Wpływy z podatku od czynności cywilnoprawnych</t>
  </si>
  <si>
    <t>Wpływy z podatku dochodowego od osób prawnych</t>
  </si>
  <si>
    <t>Wpływy podatku od nieruchomości</t>
  </si>
  <si>
    <t>Wpływy z podatku rolnego</t>
  </si>
  <si>
    <t>Wpływy z podatku leśnego</t>
  </si>
  <si>
    <t>Wpływy z podatku od środków transportowych</t>
  </si>
  <si>
    <t>Wpływy z podatku od spadków i darowizn</t>
  </si>
  <si>
    <t>Wpływy z podatku od działalności gospodarczej osób fizycznych, opłacanego w formie karty podatkowej</t>
  </si>
  <si>
    <t>Wpływy z innych lokalnych opłat pobieranych przez jednostki samorządu terytorialnego na podstawie odrębnych ustaw</t>
  </si>
  <si>
    <t>Wpływy z opłat za zezwolenia na sprzedaż napojów alkoholowych</t>
  </si>
  <si>
    <t>2060</t>
  </si>
  <si>
    <t>Dotacje celowe otrzymane z budżetu państwa na zadania bieżące z zakresu administracji rządowej zlecone gminom (związkom gmin, związkom powiatowo-gminnym), związane z realizacją świadczenia wychowawczego stanowiącego pomoc państwa w wychowywaniu dzieci</t>
  </si>
  <si>
    <t>RODZINA</t>
  </si>
  <si>
    <t>Dotacje celowe otrzymane z budżetu państwa na realizację własnych zadań bieżących gmin (związków gmin, związków powiatowo - gminnych)</t>
  </si>
  <si>
    <t>Dotacje celowe otrzymane z budżetu państwa na realizację zadań bieżących z zakresu administracji rządowej oraz innych zadań zleconych gminie (związkom gmin, związkom powiatowo - gminnym) ustawami</t>
  </si>
  <si>
    <t>Dochody j.s.t. związane z realizacja zadań z zakresu administracji rządowej oraz innych zadań zleconych ustawami</t>
  </si>
  <si>
    <t>Załącznik nr 3</t>
  </si>
  <si>
    <t>Wykonanie dochodów budżetu gminy na dzień 30.06.2017 r.</t>
  </si>
  <si>
    <t xml:space="preserve">Plan </t>
  </si>
  <si>
    <t>Wykonanie</t>
  </si>
  <si>
    <t>dochodów</t>
  </si>
  <si>
    <t>na 30.06.2017</t>
  </si>
  <si>
    <t>(6+12)</t>
  </si>
  <si>
    <t>TRANSPORT I ŁĄCZNOŚĆ</t>
  </si>
  <si>
    <t>Dotacje celowe otrzymane z samorządu województwa na inwestycje i zakupy inwestycyjne realizowane na podstawie porozumień (umów) między jednostkami samorządu terytorialnego</t>
  </si>
  <si>
    <t>0870</t>
  </si>
  <si>
    <t>Wpływy ze sprzedazy składników majątkowych</t>
  </si>
  <si>
    <t>0940</t>
  </si>
  <si>
    <t>Wpływy z rozliczeń/zwrotów z lat ubiegłych</t>
  </si>
  <si>
    <t>2710</t>
  </si>
  <si>
    <t>Dotacja celowa otrzymana z tytułu pomocy finansowej udzielanej między jednostkami samorządu terytorialnego na dofinansowanie własnych zadań bieżących</t>
  </si>
  <si>
    <t>6300</t>
  </si>
  <si>
    <t>Dotacja celowa otrzymana z tytułu pomocy finansowej udzielanej między jednostkami samorządu terytorialnego na dofinansowanie własnych zadań inwestycyjnych i zakupów inwestycyjnych</t>
  </si>
  <si>
    <t>0640</t>
  </si>
  <si>
    <t>Wpływy z tytułu kosztów egzekucyjnych, opłaty komorniczej i kosztów upomnień</t>
  </si>
  <si>
    <t>EDUKACYJNA OPIEKA WYCHOWAWCZA</t>
  </si>
  <si>
    <t>2460</t>
  </si>
  <si>
    <t>Środki otrzymane od pozostałych jednostek zaliczanych do sektora finansów publicznych na realizację zadań bieżących jednostek zaliczanych do sektora finansów publicznych</t>
  </si>
  <si>
    <t>KULTURA FIZYCZNA</t>
  </si>
  <si>
    <t>2440</t>
  </si>
  <si>
    <t>Dotacje otrzymane z państwowych funduszy celowych na realizację zadań bieżących jednostek sektora finansów publicznych</t>
  </si>
  <si>
    <t>30.06.2017 r.</t>
  </si>
  <si>
    <t>na dzień</t>
  </si>
  <si>
    <t>str.1</t>
  </si>
  <si>
    <t>str.2</t>
  </si>
  <si>
    <t>str.3</t>
  </si>
  <si>
    <t>str.4</t>
  </si>
  <si>
    <t>str.5</t>
  </si>
  <si>
    <t>str.6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</si>
</sst>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 ;\-#,##0.00\ "/>
  </numFmts>
  <fonts count="22">
    <font>
      <sz val="10"/>
      <name val="Arial CE"/>
      <family val="2"/>
      <charset val="238"/>
    </font>
    <font>
      <b/>
      <sz val="14"/>
      <name val="Lucida Sans Unicod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sz val="7.5"/>
      <name val="Arial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b/>
      <sz val="7"/>
      <name val="Arial CE"/>
      <family val="2"/>
      <charset val="238"/>
    </font>
    <font>
      <i/>
      <sz val="7"/>
      <name val="Arial"/>
      <family val="2"/>
      <charset val="238"/>
    </font>
    <font>
      <sz val="10"/>
      <name val="Arial"/>
      <family val="2"/>
      <charset val="238"/>
    </font>
    <font>
      <sz val="7.5"/>
      <name val="Arial CE"/>
      <family val="2"/>
      <charset val="238"/>
    </font>
    <font>
      <b/>
      <sz val="6.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2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vertical="center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/>
    <xf numFmtId="0" fontId="16" fillId="4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1" xfId="0" applyFont="1" applyFill="1" applyBorder="1"/>
    <xf numFmtId="0" fontId="12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0" borderId="4" xfId="0" applyFont="1" applyBorder="1" applyAlignment="1"/>
    <xf numFmtId="0" fontId="6" fillId="0" borderId="1" xfId="0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0" xfId="0" applyNumberFormat="1" applyFont="1"/>
    <xf numFmtId="49" fontId="6" fillId="0" borderId="7" xfId="0" applyNumberFormat="1" applyFont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6" fillId="0" borderId="0" xfId="0" applyFont="1" applyBorder="1" applyAlignment="1"/>
    <xf numFmtId="0" fontId="19" fillId="0" borderId="0" xfId="0" applyFont="1" applyBorder="1" applyAlignment="1">
      <alignment horizontal="center" vertical="center"/>
    </xf>
    <xf numFmtId="0" fontId="19" fillId="0" borderId="0" xfId="0" applyFont="1"/>
    <xf numFmtId="0" fontId="7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0" fillId="0" borderId="0" xfId="0" applyBorder="1"/>
    <xf numFmtId="4" fontId="7" fillId="2" borderId="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6" fillId="2" borderId="0" xfId="0" applyFont="1" applyFill="1" applyBorder="1"/>
    <xf numFmtId="0" fontId="7" fillId="2" borderId="12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12" xfId="0" applyFont="1" applyFill="1" applyBorder="1"/>
    <xf numFmtId="0" fontId="18" fillId="0" borderId="25" xfId="0" applyFont="1" applyBorder="1" applyAlignment="1">
      <alignment horizontal="center" vertical="center"/>
    </xf>
    <xf numFmtId="4" fontId="6" fillId="0" borderId="25" xfId="0" applyNumberFormat="1" applyFont="1" applyBorder="1" applyAlignment="1">
      <alignment vertical="center"/>
    </xf>
    <xf numFmtId="4" fontId="6" fillId="0" borderId="26" xfId="0" applyNumberFormat="1" applyFont="1" applyBorder="1" applyAlignment="1">
      <alignment vertical="center"/>
    </xf>
    <xf numFmtId="4" fontId="7" fillId="2" borderId="25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 wrapText="1"/>
    </xf>
    <xf numFmtId="4" fontId="16" fillId="5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right" vertical="center"/>
    </xf>
    <xf numFmtId="165" fontId="7" fillId="2" borderId="5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6" fillId="6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6" fillId="0" borderId="27" xfId="0" applyFont="1" applyBorder="1" applyAlignment="1">
      <alignment horizontal="center"/>
    </xf>
    <xf numFmtId="4" fontId="7" fillId="2" borderId="5" xfId="0" applyNumberFormat="1" applyFont="1" applyFill="1" applyBorder="1" applyAlignment="1">
      <alignment horizontal="center" vertical="center"/>
    </xf>
    <xf numFmtId="4" fontId="16" fillId="4" borderId="5" xfId="0" applyNumberFormat="1" applyFont="1" applyFill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/>
    </xf>
    <xf numFmtId="4" fontId="7" fillId="2" borderId="5" xfId="0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6" fillId="0" borderId="12" xfId="0" applyFont="1" applyBorder="1" applyAlignment="1"/>
    <xf numFmtId="49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horizontal="right" vertical="center"/>
    </xf>
    <xf numFmtId="0" fontId="6" fillId="0" borderId="14" xfId="0" applyFont="1" applyBorder="1" applyAlignment="1"/>
    <xf numFmtId="49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" fontId="6" fillId="0" borderId="14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4" fillId="0" borderId="17" xfId="0" applyFont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4" fontId="11" fillId="0" borderId="14" xfId="0" applyNumberFormat="1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7"/>
  <sheetViews>
    <sheetView showGridLines="0" tabSelected="1" workbookViewId="0">
      <pane xSplit="3" ySplit="12" topLeftCell="D136" activePane="bottomRight" state="frozen"/>
      <selection pane="topRight" activeCell="D1" sqref="D1"/>
      <selection pane="bottomLeft" activeCell="A73" sqref="A73"/>
      <selection pane="bottomRight" activeCell="P147" sqref="A1:P147"/>
    </sheetView>
  </sheetViews>
  <sheetFormatPr defaultColWidth="8.85546875" defaultRowHeight="12.75"/>
  <cols>
    <col min="1" max="1" width="3.42578125" customWidth="1"/>
    <col min="2" max="2" width="4.28515625" customWidth="1"/>
    <col min="3" max="3" width="31.7109375" customWidth="1"/>
    <col min="4" max="4" width="10.85546875" customWidth="1"/>
    <col min="5" max="6" width="10.140625" customWidth="1"/>
    <col min="7" max="7" width="9.7109375" customWidth="1"/>
    <col min="8" max="8" width="9.85546875" customWidth="1"/>
    <col min="9" max="9" width="9" customWidth="1"/>
    <col min="10" max="10" width="7.42578125" customWidth="1"/>
    <col min="11" max="11" width="7.7109375" customWidth="1"/>
    <col min="12" max="12" width="8.7109375" customWidth="1"/>
    <col min="13" max="13" width="7.85546875" customWidth="1"/>
    <col min="14" max="14" width="6.85546875" customWidth="1"/>
    <col min="15" max="16" width="6.5703125" customWidth="1"/>
  </cols>
  <sheetData>
    <row r="1" spans="1:18" ht="12.6" customHeight="1">
      <c r="A1" s="6"/>
      <c r="B1" s="6"/>
      <c r="C1" s="6"/>
      <c r="D1" s="6"/>
      <c r="E1" s="6"/>
      <c r="F1" s="7"/>
      <c r="G1" s="7"/>
      <c r="H1" s="7"/>
      <c r="I1" s="7"/>
      <c r="J1" s="7"/>
      <c r="K1" s="188" t="s">
        <v>169</v>
      </c>
      <c r="L1" s="188"/>
      <c r="M1" s="188"/>
      <c r="N1" s="188"/>
      <c r="O1" s="98"/>
      <c r="P1" s="99"/>
      <c r="Q1" s="1"/>
    </row>
    <row r="2" spans="1:18" ht="12.75" customHeight="1">
      <c r="A2" s="6"/>
      <c r="B2" s="189" t="s">
        <v>170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1"/>
      <c r="P2" s="11"/>
      <c r="Q2" s="2"/>
    </row>
    <row r="3" spans="1:18" ht="9" customHeight="1">
      <c r="A3" s="6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"/>
      <c r="R3" s="2"/>
    </row>
    <row r="4" spans="1:18" ht="12.75" customHeight="1">
      <c r="A4" s="17"/>
      <c r="B4" s="17"/>
      <c r="C4" s="114"/>
      <c r="D4" s="17"/>
      <c r="E4" s="125"/>
      <c r="F4" s="176" t="s">
        <v>1</v>
      </c>
      <c r="G4" s="177"/>
      <c r="H4" s="177"/>
      <c r="I4" s="177"/>
      <c r="J4" s="177"/>
      <c r="K4" s="177"/>
      <c r="L4" s="177"/>
      <c r="M4" s="177"/>
      <c r="N4" s="177"/>
      <c r="O4" s="177"/>
      <c r="P4" s="178"/>
    </row>
    <row r="5" spans="1:18" ht="12" customHeight="1">
      <c r="A5" s="13"/>
      <c r="B5" s="13"/>
      <c r="C5" s="115"/>
      <c r="D5" s="13"/>
      <c r="E5" s="126"/>
      <c r="F5" s="176" t="s">
        <v>2</v>
      </c>
      <c r="G5" s="177"/>
      <c r="H5" s="177"/>
      <c r="I5" s="177"/>
      <c r="J5" s="177"/>
      <c r="K5" s="178"/>
      <c r="L5" s="176" t="s">
        <v>3</v>
      </c>
      <c r="M5" s="177"/>
      <c r="N5" s="177"/>
      <c r="O5" s="177"/>
      <c r="P5" s="178"/>
    </row>
    <row r="6" spans="1:18" s="3" customFormat="1" ht="15.75" customHeight="1">
      <c r="A6" s="18" t="s">
        <v>4</v>
      </c>
      <c r="B6" s="18" t="s">
        <v>5</v>
      </c>
      <c r="C6" s="107" t="s">
        <v>6</v>
      </c>
      <c r="D6" s="106" t="s">
        <v>171</v>
      </c>
      <c r="E6" s="107" t="s">
        <v>172</v>
      </c>
      <c r="F6" s="18" t="s">
        <v>8</v>
      </c>
      <c r="G6" s="176" t="s">
        <v>1</v>
      </c>
      <c r="H6" s="177"/>
      <c r="I6" s="177"/>
      <c r="J6" s="177"/>
      <c r="K6" s="178"/>
      <c r="L6" s="100" t="s">
        <v>8</v>
      </c>
      <c r="M6" s="179" t="s">
        <v>1</v>
      </c>
      <c r="N6" s="180"/>
      <c r="O6" s="180"/>
      <c r="P6" s="181"/>
    </row>
    <row r="7" spans="1:18" s="3" customFormat="1" ht="11.45" customHeight="1">
      <c r="A7" s="18"/>
      <c r="B7" s="18"/>
      <c r="C7" s="107"/>
      <c r="D7" s="110" t="s">
        <v>195</v>
      </c>
      <c r="E7" s="107" t="s">
        <v>173</v>
      </c>
      <c r="F7" s="18"/>
      <c r="G7" s="174" t="s">
        <v>10</v>
      </c>
      <c r="H7" s="50" t="s">
        <v>11</v>
      </c>
      <c r="I7" s="171" t="s">
        <v>12</v>
      </c>
      <c r="J7" s="54" t="s">
        <v>13</v>
      </c>
      <c r="K7" s="54" t="s">
        <v>14</v>
      </c>
      <c r="L7" s="100"/>
      <c r="M7" s="54" t="s">
        <v>15</v>
      </c>
      <c r="N7" s="58" t="s">
        <v>16</v>
      </c>
      <c r="O7" s="60" t="s">
        <v>17</v>
      </c>
      <c r="P7" s="152" t="s">
        <v>14</v>
      </c>
    </row>
    <row r="8" spans="1:18" s="3" customFormat="1" ht="11.45" customHeight="1">
      <c r="A8" s="18"/>
      <c r="B8" s="18"/>
      <c r="C8" s="107"/>
      <c r="D8" s="110" t="s">
        <v>194</v>
      </c>
      <c r="E8" s="107" t="s">
        <v>174</v>
      </c>
      <c r="F8" s="18"/>
      <c r="G8" s="175"/>
      <c r="H8" s="51" t="s">
        <v>18</v>
      </c>
      <c r="I8" s="171" t="s">
        <v>19</v>
      </c>
      <c r="J8" s="55" t="s">
        <v>20</v>
      </c>
      <c r="K8" s="55" t="s">
        <v>21</v>
      </c>
      <c r="L8" s="100"/>
      <c r="M8" s="55" t="s">
        <v>22</v>
      </c>
      <c r="N8" s="58" t="s">
        <v>23</v>
      </c>
      <c r="O8" s="61" t="s">
        <v>24</v>
      </c>
      <c r="P8" s="152" t="s">
        <v>25</v>
      </c>
    </row>
    <row r="9" spans="1:18" s="3" customFormat="1" ht="11.45" customHeight="1">
      <c r="A9" s="18"/>
      <c r="B9" s="18"/>
      <c r="C9" s="107"/>
      <c r="D9" s="106"/>
      <c r="E9" s="107" t="s">
        <v>175</v>
      </c>
      <c r="F9" s="18"/>
      <c r="G9" s="101"/>
      <c r="H9" s="51" t="s">
        <v>27</v>
      </c>
      <c r="I9" s="171" t="s">
        <v>28</v>
      </c>
      <c r="J9" s="55" t="s">
        <v>29</v>
      </c>
      <c r="K9" s="55" t="s">
        <v>30</v>
      </c>
      <c r="L9" s="100"/>
      <c r="M9" s="55" t="s">
        <v>31</v>
      </c>
      <c r="N9" s="58" t="s">
        <v>32</v>
      </c>
      <c r="O9" s="61" t="s">
        <v>33</v>
      </c>
      <c r="P9" s="152" t="s">
        <v>34</v>
      </c>
    </row>
    <row r="10" spans="1:18" s="3" customFormat="1" ht="11.45" customHeight="1">
      <c r="A10" s="18"/>
      <c r="B10" s="18"/>
      <c r="C10" s="107"/>
      <c r="D10" s="106"/>
      <c r="E10" s="107"/>
      <c r="F10" s="18" t="s">
        <v>35</v>
      </c>
      <c r="G10" s="101"/>
      <c r="H10" s="51" t="s">
        <v>36</v>
      </c>
      <c r="I10" s="171" t="s">
        <v>37</v>
      </c>
      <c r="J10" s="55" t="s">
        <v>38</v>
      </c>
      <c r="K10" s="55" t="s">
        <v>39</v>
      </c>
      <c r="L10" s="57" t="s">
        <v>40</v>
      </c>
      <c r="M10" s="55"/>
      <c r="N10" s="58" t="s">
        <v>41</v>
      </c>
      <c r="O10" s="61" t="s">
        <v>42</v>
      </c>
      <c r="P10" s="152" t="s">
        <v>43</v>
      </c>
    </row>
    <row r="11" spans="1:18" s="3" customFormat="1" ht="12" customHeight="1">
      <c r="A11" s="47"/>
      <c r="B11" s="47"/>
      <c r="C11" s="116"/>
      <c r="D11" s="47"/>
      <c r="E11" s="127"/>
      <c r="F11" s="47"/>
      <c r="G11" s="102"/>
      <c r="H11" s="52" t="s">
        <v>44</v>
      </c>
      <c r="I11" s="172" t="s">
        <v>45</v>
      </c>
      <c r="J11" s="56"/>
      <c r="K11" s="56" t="s">
        <v>46</v>
      </c>
      <c r="L11" s="66" t="s">
        <v>47</v>
      </c>
      <c r="M11" s="56" t="s">
        <v>48</v>
      </c>
      <c r="N11" s="67" t="s">
        <v>49</v>
      </c>
      <c r="O11" s="62" t="s">
        <v>50</v>
      </c>
      <c r="P11" s="153" t="s">
        <v>51</v>
      </c>
    </row>
    <row r="12" spans="1:18" s="4" customFormat="1" ht="9.75" customHeight="1">
      <c r="A12" s="85">
        <v>1</v>
      </c>
      <c r="B12" s="85">
        <v>2</v>
      </c>
      <c r="C12" s="117">
        <v>3</v>
      </c>
      <c r="D12" s="85">
        <v>4</v>
      </c>
      <c r="E12" s="128">
        <v>5</v>
      </c>
      <c r="F12" s="85">
        <v>6</v>
      </c>
      <c r="G12" s="85">
        <v>7</v>
      </c>
      <c r="H12" s="85">
        <v>8</v>
      </c>
      <c r="I12" s="85">
        <v>9</v>
      </c>
      <c r="J12" s="85">
        <v>10</v>
      </c>
      <c r="K12" s="85">
        <v>11</v>
      </c>
      <c r="L12" s="85">
        <v>12</v>
      </c>
      <c r="M12" s="85">
        <v>13</v>
      </c>
      <c r="N12" s="85">
        <v>14</v>
      </c>
      <c r="O12" s="85">
        <v>15</v>
      </c>
      <c r="P12" s="85">
        <v>16</v>
      </c>
    </row>
    <row r="13" spans="1:18" s="4" customFormat="1" ht="17.25" customHeight="1">
      <c r="A13" s="96" t="s">
        <v>149</v>
      </c>
      <c r="B13" s="21"/>
      <c r="C13" s="118" t="s">
        <v>53</v>
      </c>
      <c r="D13" s="131">
        <f>SUM(D14:D15)</f>
        <v>134849.29999999999</v>
      </c>
      <c r="E13" s="131">
        <f t="shared" ref="E13:P13" si="0">SUM(E14:E15)</f>
        <v>133636.60999999999</v>
      </c>
      <c r="F13" s="131">
        <f t="shared" si="0"/>
        <v>133636.60999999999</v>
      </c>
      <c r="G13" s="131">
        <f t="shared" si="0"/>
        <v>87.31</v>
      </c>
      <c r="H13" s="131">
        <f t="shared" si="0"/>
        <v>133549.29999999999</v>
      </c>
      <c r="I13" s="131">
        <f t="shared" si="0"/>
        <v>0</v>
      </c>
      <c r="J13" s="131">
        <f t="shared" si="0"/>
        <v>0</v>
      </c>
      <c r="K13" s="131">
        <f t="shared" si="0"/>
        <v>0</v>
      </c>
      <c r="L13" s="131">
        <f t="shared" si="0"/>
        <v>0</v>
      </c>
      <c r="M13" s="131">
        <f t="shared" si="0"/>
        <v>0</v>
      </c>
      <c r="N13" s="131">
        <f t="shared" si="0"/>
        <v>0</v>
      </c>
      <c r="O13" s="131">
        <f t="shared" si="0"/>
        <v>0</v>
      </c>
      <c r="P13" s="131">
        <f t="shared" si="0"/>
        <v>0</v>
      </c>
    </row>
    <row r="14" spans="1:18" s="4" customFormat="1" ht="56.25" customHeight="1">
      <c r="A14" s="190"/>
      <c r="B14" s="24" t="s">
        <v>100</v>
      </c>
      <c r="C14" s="119" t="s">
        <v>133</v>
      </c>
      <c r="D14" s="132">
        <v>1300</v>
      </c>
      <c r="E14" s="129">
        <f>SUM(L14+F14)</f>
        <v>87.31</v>
      </c>
      <c r="F14" s="26">
        <f>SUM(G14:K14)</f>
        <v>87.31</v>
      </c>
      <c r="G14" s="26">
        <v>87.31</v>
      </c>
      <c r="H14" s="32">
        <v>0</v>
      </c>
      <c r="I14" s="32">
        <v>0</v>
      </c>
      <c r="J14" s="32">
        <v>0</v>
      </c>
      <c r="K14" s="32">
        <v>0</v>
      </c>
      <c r="L14" s="32">
        <f>SUM(M14:P14)</f>
        <v>0</v>
      </c>
      <c r="M14" s="32">
        <v>0</v>
      </c>
      <c r="N14" s="32">
        <v>0</v>
      </c>
      <c r="O14" s="32">
        <v>0</v>
      </c>
      <c r="P14" s="32">
        <v>0</v>
      </c>
    </row>
    <row r="15" spans="1:18" s="4" customFormat="1" ht="56.25" customHeight="1">
      <c r="A15" s="191"/>
      <c r="B15" s="30">
        <v>2010</v>
      </c>
      <c r="C15" s="86" t="s">
        <v>167</v>
      </c>
      <c r="D15" s="132">
        <v>133549.29999999999</v>
      </c>
      <c r="E15" s="26">
        <f>SUM(L15+F15)</f>
        <v>133549.29999999999</v>
      </c>
      <c r="F15" s="26">
        <f>SUM(G15:K15)</f>
        <v>133549.29999999999</v>
      </c>
      <c r="G15" s="26">
        <v>0</v>
      </c>
      <c r="H15" s="26">
        <v>133549.29999999999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32">
        <v>0</v>
      </c>
      <c r="P15" s="26">
        <v>0</v>
      </c>
    </row>
    <row r="16" spans="1:18" s="4" customFormat="1" ht="27" customHeight="1">
      <c r="A16" s="22">
        <v>400</v>
      </c>
      <c r="B16" s="21"/>
      <c r="C16" s="120" t="s">
        <v>109</v>
      </c>
      <c r="D16" s="133">
        <f>SUM(D17:D19)</f>
        <v>190600</v>
      </c>
      <c r="E16" s="133">
        <f t="shared" ref="E16:P16" si="1">SUM(E17:E19)</f>
        <v>73942.299999999988</v>
      </c>
      <c r="F16" s="133">
        <f t="shared" si="1"/>
        <v>73942.299999999988</v>
      </c>
      <c r="G16" s="133">
        <f t="shared" si="1"/>
        <v>73942.299999999988</v>
      </c>
      <c r="H16" s="133">
        <f t="shared" si="1"/>
        <v>0</v>
      </c>
      <c r="I16" s="133">
        <f t="shared" si="1"/>
        <v>0</v>
      </c>
      <c r="J16" s="133">
        <f t="shared" si="1"/>
        <v>0</v>
      </c>
      <c r="K16" s="133">
        <f t="shared" si="1"/>
        <v>0</v>
      </c>
      <c r="L16" s="133">
        <f t="shared" si="1"/>
        <v>0</v>
      </c>
      <c r="M16" s="133">
        <f t="shared" si="1"/>
        <v>0</v>
      </c>
      <c r="N16" s="133">
        <f t="shared" si="1"/>
        <v>0</v>
      </c>
      <c r="O16" s="133">
        <f t="shared" si="1"/>
        <v>0</v>
      </c>
      <c r="P16" s="133">
        <f t="shared" si="1"/>
        <v>0</v>
      </c>
    </row>
    <row r="17" spans="1:16" s="4" customFormat="1" ht="18" customHeight="1">
      <c r="A17" s="192"/>
      <c r="B17" s="24" t="s">
        <v>130</v>
      </c>
      <c r="C17" s="34" t="s">
        <v>86</v>
      </c>
      <c r="D17" s="34">
        <v>0</v>
      </c>
      <c r="E17" s="26">
        <f t="shared" ref="E17" si="2">SUM(L17+F17)</f>
        <v>277.5</v>
      </c>
      <c r="F17" s="26">
        <f t="shared" ref="F17" si="3">SUM(G17:K17)</f>
        <v>277.5</v>
      </c>
      <c r="G17" s="26">
        <v>277.5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</row>
    <row r="18" spans="1:16" s="4" customFormat="1" ht="15" customHeight="1">
      <c r="A18" s="193"/>
      <c r="B18" s="24" t="s">
        <v>125</v>
      </c>
      <c r="C18" s="121" t="s">
        <v>56</v>
      </c>
      <c r="D18" s="32">
        <v>190000</v>
      </c>
      <c r="E18" s="129">
        <f>SUM(L18+F18)</f>
        <v>73444.009999999995</v>
      </c>
      <c r="F18" s="26">
        <f>SUM(G18:K18)</f>
        <v>73444.009999999995</v>
      </c>
      <c r="G18" s="32">
        <v>73444.009999999995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s="4" customFormat="1" ht="14.25" customHeight="1">
      <c r="A19" s="194"/>
      <c r="B19" s="24" t="s">
        <v>126</v>
      </c>
      <c r="C19" s="122" t="s">
        <v>134</v>
      </c>
      <c r="D19" s="32">
        <v>600</v>
      </c>
      <c r="E19" s="129">
        <f>SUM(L19+F19)</f>
        <v>220.79</v>
      </c>
      <c r="F19" s="26">
        <f>SUM(G19:K19)</f>
        <v>220.79</v>
      </c>
      <c r="G19" s="26">
        <v>220.79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s="4" customFormat="1" ht="14.25" customHeight="1">
      <c r="A20" s="47">
        <v>600</v>
      </c>
      <c r="B20" s="137"/>
      <c r="C20" s="47" t="s">
        <v>176</v>
      </c>
      <c r="D20" s="138">
        <f t="shared" ref="D20:P20" si="4">SUM(D21:D21)</f>
        <v>71190</v>
      </c>
      <c r="E20" s="138">
        <f t="shared" si="4"/>
        <v>0</v>
      </c>
      <c r="F20" s="138">
        <f t="shared" si="4"/>
        <v>0</v>
      </c>
      <c r="G20" s="138">
        <f t="shared" si="4"/>
        <v>0</v>
      </c>
      <c r="H20" s="139">
        <f t="shared" si="4"/>
        <v>0</v>
      </c>
      <c r="I20" s="139">
        <f t="shared" si="4"/>
        <v>0</v>
      </c>
      <c r="J20" s="139">
        <f t="shared" si="4"/>
        <v>0</v>
      </c>
      <c r="K20" s="139">
        <f t="shared" si="4"/>
        <v>0</v>
      </c>
      <c r="L20" s="139">
        <f t="shared" si="4"/>
        <v>0</v>
      </c>
      <c r="M20" s="139">
        <f t="shared" si="4"/>
        <v>0</v>
      </c>
      <c r="N20" s="139">
        <f t="shared" si="4"/>
        <v>0</v>
      </c>
      <c r="O20" s="139">
        <f t="shared" si="4"/>
        <v>0</v>
      </c>
      <c r="P20" s="139">
        <f t="shared" si="4"/>
        <v>0</v>
      </c>
    </row>
    <row r="21" spans="1:16" s="4" customFormat="1" ht="57" customHeight="1">
      <c r="A21" s="136"/>
      <c r="B21" s="144">
        <v>6630</v>
      </c>
      <c r="C21" s="145" t="s">
        <v>177</v>
      </c>
      <c r="D21" s="140">
        <v>71190</v>
      </c>
      <c r="E21" s="141">
        <f t="shared" ref="E21" si="5">SUM(F21+L21)</f>
        <v>0</v>
      </c>
      <c r="F21" s="140">
        <f t="shared" ref="F21" si="6">G21+H21+I21+J21+K21</f>
        <v>0</v>
      </c>
      <c r="G21" s="140">
        <v>0</v>
      </c>
      <c r="H21" s="142">
        <v>0</v>
      </c>
      <c r="I21" s="142">
        <v>0</v>
      </c>
      <c r="J21" s="142">
        <v>0</v>
      </c>
      <c r="K21" s="142">
        <v>0</v>
      </c>
      <c r="L21" s="143">
        <f t="shared" ref="L21" si="7">SUM(M21:P21)</f>
        <v>0</v>
      </c>
      <c r="M21" s="142">
        <v>0</v>
      </c>
      <c r="N21" s="142">
        <v>0</v>
      </c>
      <c r="O21" s="142">
        <v>0</v>
      </c>
      <c r="P21" s="142">
        <v>0</v>
      </c>
    </row>
    <row r="22" spans="1:16" ht="20.25" customHeight="1">
      <c r="A22" s="22">
        <v>700</v>
      </c>
      <c r="B22" s="21"/>
      <c r="C22" s="118" t="s">
        <v>59</v>
      </c>
      <c r="D22" s="79">
        <f>SUM(D23+D24+D35+D36+D37+D38+D39+D40+D41+D42)</f>
        <v>382227</v>
      </c>
      <c r="E22" s="79">
        <f t="shared" ref="E22:P22" si="8">SUM(E23+E24+E35+E36+E37+E38+E39+E40+E41+E42)</f>
        <v>123145.09999999999</v>
      </c>
      <c r="F22" s="79">
        <f t="shared" si="8"/>
        <v>97845.099999999991</v>
      </c>
      <c r="G22" s="79">
        <f t="shared" si="8"/>
        <v>97845.099999999991</v>
      </c>
      <c r="H22" s="79">
        <f t="shared" si="8"/>
        <v>0</v>
      </c>
      <c r="I22" s="79">
        <f t="shared" si="8"/>
        <v>0</v>
      </c>
      <c r="J22" s="79">
        <f t="shared" si="8"/>
        <v>0</v>
      </c>
      <c r="K22" s="79">
        <f t="shared" si="8"/>
        <v>0</v>
      </c>
      <c r="L22" s="79">
        <f t="shared" si="8"/>
        <v>25300</v>
      </c>
      <c r="M22" s="79">
        <f t="shared" si="8"/>
        <v>25300</v>
      </c>
      <c r="N22" s="79">
        <f t="shared" si="8"/>
        <v>0</v>
      </c>
      <c r="O22" s="79">
        <f t="shared" si="8"/>
        <v>0</v>
      </c>
      <c r="P22" s="79">
        <f t="shared" si="8"/>
        <v>0</v>
      </c>
    </row>
    <row r="23" spans="1:16" ht="25.5" customHeight="1">
      <c r="A23" s="89"/>
      <c r="B23" s="24" t="s">
        <v>148</v>
      </c>
      <c r="C23" s="123" t="s">
        <v>132</v>
      </c>
      <c r="D23" s="134">
        <v>8000</v>
      </c>
      <c r="E23" s="129">
        <f t="shared" ref="E23:E41" si="9">SUM(L23+F23)</f>
        <v>8207.66</v>
      </c>
      <c r="F23" s="32">
        <f t="shared" ref="F23:F41" si="10">SUM(G23:K23)</f>
        <v>8207.66</v>
      </c>
      <c r="G23" s="32">
        <v>8207.66</v>
      </c>
      <c r="H23" s="32">
        <v>0</v>
      </c>
      <c r="I23" s="32">
        <v>0</v>
      </c>
      <c r="J23" s="32">
        <v>0</v>
      </c>
      <c r="K23" s="32">
        <v>0</v>
      </c>
      <c r="L23" s="32">
        <f>SUM(M23:P23)</f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57" customHeight="1">
      <c r="A24" s="90"/>
      <c r="B24" s="84" t="s">
        <v>100</v>
      </c>
      <c r="C24" s="154" t="s">
        <v>133</v>
      </c>
      <c r="D24" s="149">
        <v>145000</v>
      </c>
      <c r="E24" s="130">
        <f t="shared" si="9"/>
        <v>75902.16</v>
      </c>
      <c r="F24" s="80">
        <f t="shared" si="10"/>
        <v>75902.16</v>
      </c>
      <c r="G24" s="74">
        <v>75902.16</v>
      </c>
      <c r="H24" s="74">
        <v>0</v>
      </c>
      <c r="I24" s="74">
        <v>0</v>
      </c>
      <c r="J24" s="74">
        <v>0</v>
      </c>
      <c r="K24" s="74">
        <v>0</v>
      </c>
      <c r="L24" s="80">
        <f>SUM(M24:P24)</f>
        <v>0</v>
      </c>
      <c r="M24" s="74">
        <v>0</v>
      </c>
      <c r="N24" s="74">
        <v>0</v>
      </c>
      <c r="O24" s="80">
        <v>0</v>
      </c>
      <c r="P24" s="74">
        <v>0</v>
      </c>
    </row>
    <row r="25" spans="1:16" ht="22.5" customHeight="1">
      <c r="A25" s="162"/>
      <c r="B25" s="163"/>
      <c r="C25" s="164"/>
      <c r="D25" s="165"/>
      <c r="E25" s="77"/>
      <c r="F25" s="82"/>
      <c r="G25" s="77"/>
      <c r="H25" s="77"/>
      <c r="I25" s="77"/>
      <c r="J25" s="77"/>
      <c r="K25" s="77"/>
      <c r="L25" s="82"/>
      <c r="M25" s="77"/>
      <c r="N25" s="77"/>
      <c r="O25" s="82"/>
      <c r="P25" s="173" t="s">
        <v>196</v>
      </c>
    </row>
    <row r="26" spans="1:16" ht="13.5" customHeight="1">
      <c r="A26" s="156"/>
      <c r="B26" s="157"/>
      <c r="C26" s="158"/>
      <c r="D26" s="159"/>
      <c r="E26" s="160"/>
      <c r="F26" s="161"/>
      <c r="G26" s="160"/>
      <c r="H26" s="160"/>
      <c r="I26" s="160"/>
      <c r="J26" s="160"/>
      <c r="K26" s="160"/>
      <c r="L26" s="161"/>
      <c r="M26" s="160"/>
      <c r="N26" s="160"/>
      <c r="O26" s="161"/>
      <c r="P26" s="160"/>
    </row>
    <row r="27" spans="1:16" ht="15" customHeight="1">
      <c r="A27" s="13"/>
      <c r="B27" s="13"/>
      <c r="C27" s="115"/>
      <c r="D27" s="13"/>
      <c r="E27" s="126"/>
      <c r="F27" s="182" t="s">
        <v>2</v>
      </c>
      <c r="G27" s="183"/>
      <c r="H27" s="183"/>
      <c r="I27" s="183"/>
      <c r="J27" s="183"/>
      <c r="K27" s="184"/>
      <c r="L27" s="182" t="s">
        <v>3</v>
      </c>
      <c r="M27" s="183"/>
      <c r="N27" s="183"/>
      <c r="O27" s="183"/>
      <c r="P27" s="184"/>
    </row>
    <row r="28" spans="1:16" ht="17.25" customHeight="1">
      <c r="A28" s="110" t="s">
        <v>4</v>
      </c>
      <c r="B28" s="110" t="s">
        <v>5</v>
      </c>
      <c r="C28" s="111" t="s">
        <v>6</v>
      </c>
      <c r="D28" s="110" t="s">
        <v>171</v>
      </c>
      <c r="E28" s="111" t="s">
        <v>172</v>
      </c>
      <c r="F28" s="110" t="s">
        <v>8</v>
      </c>
      <c r="G28" s="176" t="s">
        <v>1</v>
      </c>
      <c r="H28" s="177"/>
      <c r="I28" s="177"/>
      <c r="J28" s="177"/>
      <c r="K28" s="178"/>
      <c r="L28" s="111" t="s">
        <v>8</v>
      </c>
      <c r="M28" s="179" t="s">
        <v>1</v>
      </c>
      <c r="N28" s="180"/>
      <c r="O28" s="180"/>
      <c r="P28" s="181"/>
    </row>
    <row r="29" spans="1:16" ht="17.25" customHeight="1">
      <c r="A29" s="110"/>
      <c r="B29" s="110"/>
      <c r="C29" s="111"/>
      <c r="D29" s="110" t="s">
        <v>195</v>
      </c>
      <c r="E29" s="111" t="s">
        <v>173</v>
      </c>
      <c r="F29" s="110"/>
      <c r="G29" s="174" t="s">
        <v>10</v>
      </c>
      <c r="H29" s="50" t="s">
        <v>11</v>
      </c>
      <c r="I29" s="53" t="s">
        <v>12</v>
      </c>
      <c r="J29" s="54" t="s">
        <v>13</v>
      </c>
      <c r="K29" s="54" t="s">
        <v>14</v>
      </c>
      <c r="L29" s="111"/>
      <c r="M29" s="54" t="s">
        <v>15</v>
      </c>
      <c r="N29" s="58" t="s">
        <v>16</v>
      </c>
      <c r="O29" s="60" t="s">
        <v>17</v>
      </c>
      <c r="P29" s="152" t="s">
        <v>14</v>
      </c>
    </row>
    <row r="30" spans="1:16" ht="15" customHeight="1">
      <c r="A30" s="110"/>
      <c r="B30" s="110"/>
      <c r="C30" s="111"/>
      <c r="D30" s="110" t="s">
        <v>194</v>
      </c>
      <c r="E30" s="111" t="s">
        <v>174</v>
      </c>
      <c r="F30" s="110"/>
      <c r="G30" s="175"/>
      <c r="H30" s="51" t="s">
        <v>18</v>
      </c>
      <c r="I30" s="53" t="s">
        <v>19</v>
      </c>
      <c r="J30" s="55" t="s">
        <v>20</v>
      </c>
      <c r="K30" s="55" t="s">
        <v>21</v>
      </c>
      <c r="L30" s="111"/>
      <c r="M30" s="55" t="s">
        <v>22</v>
      </c>
      <c r="N30" s="58" t="s">
        <v>23</v>
      </c>
      <c r="O30" s="61" t="s">
        <v>24</v>
      </c>
      <c r="P30" s="152" t="s">
        <v>25</v>
      </c>
    </row>
    <row r="31" spans="1:16" ht="13.5" customHeight="1">
      <c r="A31" s="110"/>
      <c r="B31" s="110"/>
      <c r="C31" s="111"/>
      <c r="D31" s="110"/>
      <c r="E31" s="111" t="s">
        <v>175</v>
      </c>
      <c r="F31" s="110"/>
      <c r="G31" s="112"/>
      <c r="H31" s="51" t="s">
        <v>27</v>
      </c>
      <c r="I31" s="53" t="s">
        <v>28</v>
      </c>
      <c r="J31" s="55" t="s">
        <v>29</v>
      </c>
      <c r="K31" s="55" t="s">
        <v>30</v>
      </c>
      <c r="L31" s="111"/>
      <c r="M31" s="55" t="s">
        <v>31</v>
      </c>
      <c r="N31" s="58" t="s">
        <v>32</v>
      </c>
      <c r="O31" s="61" t="s">
        <v>33</v>
      </c>
      <c r="P31" s="152" t="s">
        <v>34</v>
      </c>
    </row>
    <row r="32" spans="1:16" ht="18" customHeight="1">
      <c r="A32" s="110"/>
      <c r="B32" s="110"/>
      <c r="C32" s="111"/>
      <c r="D32" s="110"/>
      <c r="E32" s="111"/>
      <c r="F32" s="110" t="s">
        <v>35</v>
      </c>
      <c r="G32" s="112"/>
      <c r="H32" s="51" t="s">
        <v>36</v>
      </c>
      <c r="I32" s="53" t="s">
        <v>37</v>
      </c>
      <c r="J32" s="55" t="s">
        <v>38</v>
      </c>
      <c r="K32" s="55" t="s">
        <v>39</v>
      </c>
      <c r="L32" s="57" t="s">
        <v>40</v>
      </c>
      <c r="M32" s="55"/>
      <c r="N32" s="58" t="s">
        <v>41</v>
      </c>
      <c r="O32" s="61" t="s">
        <v>42</v>
      </c>
      <c r="P32" s="152" t="s">
        <v>43</v>
      </c>
    </row>
    <row r="33" spans="1:16" ht="12" customHeight="1">
      <c r="A33" s="47"/>
      <c r="B33" s="47"/>
      <c r="C33" s="116"/>
      <c r="D33" s="47"/>
      <c r="E33" s="127"/>
      <c r="F33" s="47"/>
      <c r="G33" s="113"/>
      <c r="H33" s="52" t="s">
        <v>44</v>
      </c>
      <c r="I33" s="65" t="s">
        <v>45</v>
      </c>
      <c r="J33" s="56"/>
      <c r="K33" s="56" t="s">
        <v>46</v>
      </c>
      <c r="L33" s="66" t="s">
        <v>47</v>
      </c>
      <c r="M33" s="56" t="s">
        <v>48</v>
      </c>
      <c r="N33" s="67" t="s">
        <v>49</v>
      </c>
      <c r="O33" s="62" t="s">
        <v>50</v>
      </c>
      <c r="P33" s="153" t="s">
        <v>51</v>
      </c>
    </row>
    <row r="34" spans="1:16" ht="12" customHeight="1">
      <c r="A34" s="85">
        <v>1</v>
      </c>
      <c r="B34" s="85">
        <v>2</v>
      </c>
      <c r="C34" s="117">
        <v>3</v>
      </c>
      <c r="D34" s="85">
        <v>4</v>
      </c>
      <c r="E34" s="128">
        <v>5</v>
      </c>
      <c r="F34" s="85">
        <v>6</v>
      </c>
      <c r="G34" s="85">
        <v>7</v>
      </c>
      <c r="H34" s="85">
        <v>8</v>
      </c>
      <c r="I34" s="85">
        <v>9</v>
      </c>
      <c r="J34" s="85">
        <v>10</v>
      </c>
      <c r="K34" s="85">
        <v>11</v>
      </c>
      <c r="L34" s="85">
        <v>12</v>
      </c>
      <c r="M34" s="85">
        <v>13</v>
      </c>
      <c r="N34" s="85">
        <v>14</v>
      </c>
      <c r="O34" s="85">
        <v>15</v>
      </c>
      <c r="P34" s="85">
        <v>16</v>
      </c>
    </row>
    <row r="35" spans="1:16" ht="39" customHeight="1">
      <c r="A35" s="90"/>
      <c r="B35" s="24" t="s">
        <v>127</v>
      </c>
      <c r="C35" s="124" t="s">
        <v>150</v>
      </c>
      <c r="D35" s="132">
        <v>3000</v>
      </c>
      <c r="E35" s="129">
        <f t="shared" si="9"/>
        <v>0</v>
      </c>
      <c r="F35" s="26">
        <f t="shared" si="10"/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f>SUM(M35:P35)</f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ht="34.5" customHeight="1">
      <c r="A36" s="90"/>
      <c r="B36" s="24" t="s">
        <v>128</v>
      </c>
      <c r="C36" s="124" t="s">
        <v>131</v>
      </c>
      <c r="D36" s="132">
        <v>200000</v>
      </c>
      <c r="E36" s="129">
        <f t="shared" si="9"/>
        <v>22300</v>
      </c>
      <c r="F36" s="26">
        <f t="shared" si="10"/>
        <v>0</v>
      </c>
      <c r="G36" s="32"/>
      <c r="H36" s="32">
        <v>0</v>
      </c>
      <c r="I36" s="32">
        <v>0</v>
      </c>
      <c r="J36" s="32">
        <v>0</v>
      </c>
      <c r="K36" s="32">
        <v>0</v>
      </c>
      <c r="L36" s="32">
        <f>SUM(M36:P36)</f>
        <v>22300</v>
      </c>
      <c r="M36" s="32">
        <v>22300</v>
      </c>
      <c r="N36" s="32">
        <v>0</v>
      </c>
      <c r="O36" s="32">
        <v>0</v>
      </c>
      <c r="P36" s="32">
        <v>0</v>
      </c>
    </row>
    <row r="37" spans="1:16" ht="17.25" customHeight="1">
      <c r="A37" s="90"/>
      <c r="B37" s="24" t="s">
        <v>125</v>
      </c>
      <c r="C37" s="121" t="s">
        <v>56</v>
      </c>
      <c r="D37" s="32">
        <v>1700</v>
      </c>
      <c r="E37" s="129">
        <f t="shared" si="9"/>
        <v>901.68</v>
      </c>
      <c r="F37" s="26">
        <f t="shared" si="10"/>
        <v>901.68</v>
      </c>
      <c r="G37" s="32">
        <v>901.68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</row>
    <row r="38" spans="1:16" ht="17.25" customHeight="1">
      <c r="A38" s="90"/>
      <c r="B38" s="84" t="s">
        <v>178</v>
      </c>
      <c r="C38" s="121" t="s">
        <v>179</v>
      </c>
      <c r="D38" s="32">
        <v>7200</v>
      </c>
      <c r="E38" s="129">
        <f t="shared" si="9"/>
        <v>3000</v>
      </c>
      <c r="F38" s="26">
        <f t="shared" ref="F38:F40" si="11">SUM(G38:K38)</f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f>SUM(M38:P38)</f>
        <v>3000</v>
      </c>
      <c r="M38" s="32">
        <v>3000</v>
      </c>
      <c r="N38" s="32">
        <v>0</v>
      </c>
      <c r="O38" s="32">
        <v>0</v>
      </c>
      <c r="P38" s="32">
        <v>0</v>
      </c>
    </row>
    <row r="39" spans="1:16" ht="17.25" customHeight="1">
      <c r="A39" s="90"/>
      <c r="B39" s="84" t="s">
        <v>126</v>
      </c>
      <c r="C39" s="122" t="s">
        <v>134</v>
      </c>
      <c r="D39" s="32">
        <v>100</v>
      </c>
      <c r="E39" s="130">
        <f t="shared" ref="E39:E40" si="12">SUM(L39+F39)</f>
        <v>1308.3399999999999</v>
      </c>
      <c r="F39" s="74">
        <f t="shared" si="11"/>
        <v>1308.3399999999999</v>
      </c>
      <c r="G39" s="74">
        <v>1308.3399999999999</v>
      </c>
      <c r="H39" s="74">
        <v>0</v>
      </c>
      <c r="I39" s="74">
        <v>0</v>
      </c>
      <c r="J39" s="74">
        <v>0</v>
      </c>
      <c r="K39" s="74">
        <v>0</v>
      </c>
      <c r="L39" s="74">
        <f>SUM(M39:P39)</f>
        <v>0</v>
      </c>
      <c r="M39" s="74">
        <v>0</v>
      </c>
      <c r="N39" s="74">
        <v>0</v>
      </c>
      <c r="O39" s="80">
        <v>0</v>
      </c>
      <c r="P39" s="74">
        <v>0</v>
      </c>
    </row>
    <row r="40" spans="1:16" ht="17.25" customHeight="1">
      <c r="A40" s="90"/>
      <c r="B40" s="84" t="s">
        <v>180</v>
      </c>
      <c r="C40" s="122" t="s">
        <v>181</v>
      </c>
      <c r="D40" s="32">
        <v>7227</v>
      </c>
      <c r="E40" s="130">
        <f t="shared" si="12"/>
        <v>11525.26</v>
      </c>
      <c r="F40" s="74">
        <f t="shared" si="11"/>
        <v>11525.26</v>
      </c>
      <c r="G40" s="74">
        <v>11525.26</v>
      </c>
      <c r="H40" s="74">
        <v>0</v>
      </c>
      <c r="I40" s="74">
        <v>0</v>
      </c>
      <c r="J40" s="74">
        <v>0</v>
      </c>
      <c r="K40" s="74">
        <v>0</v>
      </c>
      <c r="L40" s="74">
        <f>SUM(M40:P40)</f>
        <v>0</v>
      </c>
      <c r="M40" s="74">
        <v>0</v>
      </c>
      <c r="N40" s="74">
        <v>0</v>
      </c>
      <c r="O40" s="80">
        <v>0</v>
      </c>
      <c r="P40" s="74">
        <v>0</v>
      </c>
    </row>
    <row r="41" spans="1:16" ht="45" customHeight="1">
      <c r="A41" s="90"/>
      <c r="B41" s="24" t="s">
        <v>182</v>
      </c>
      <c r="C41" s="42" t="s">
        <v>183</v>
      </c>
      <c r="D41" s="32">
        <v>500</v>
      </c>
      <c r="E41" s="130">
        <f t="shared" si="9"/>
        <v>0</v>
      </c>
      <c r="F41" s="74">
        <f t="shared" si="10"/>
        <v>0</v>
      </c>
      <c r="G41" s="74"/>
      <c r="H41" s="74">
        <v>0</v>
      </c>
      <c r="I41" s="74">
        <v>0</v>
      </c>
      <c r="J41" s="74">
        <v>0</v>
      </c>
      <c r="K41" s="74">
        <v>0</v>
      </c>
      <c r="L41" s="74">
        <f>SUM(M41:P41)</f>
        <v>0</v>
      </c>
      <c r="M41" s="74">
        <v>0</v>
      </c>
      <c r="N41" s="74">
        <v>0</v>
      </c>
      <c r="O41" s="80">
        <v>0</v>
      </c>
      <c r="P41" s="74">
        <v>0</v>
      </c>
    </row>
    <row r="42" spans="1:16" ht="60" customHeight="1">
      <c r="A42" s="146"/>
      <c r="B42" s="24" t="s">
        <v>184</v>
      </c>
      <c r="C42" s="42" t="s">
        <v>185</v>
      </c>
      <c r="D42" s="32">
        <v>9500</v>
      </c>
      <c r="E42" s="129">
        <f t="shared" ref="E42" si="13">SUM(L42+F42)</f>
        <v>0</v>
      </c>
      <c r="F42" s="26">
        <f t="shared" ref="F42" si="14">SUM(G42:K42)</f>
        <v>0</v>
      </c>
      <c r="G42" s="26"/>
      <c r="H42" s="26">
        <v>0</v>
      </c>
      <c r="I42" s="26">
        <v>0</v>
      </c>
      <c r="J42" s="26">
        <v>0</v>
      </c>
      <c r="K42" s="26">
        <v>0</v>
      </c>
      <c r="L42" s="26">
        <f>SUM(M42:P42)</f>
        <v>0</v>
      </c>
      <c r="M42" s="26">
        <v>0</v>
      </c>
      <c r="N42" s="26">
        <v>0</v>
      </c>
      <c r="O42" s="32">
        <v>0</v>
      </c>
      <c r="P42" s="26">
        <v>0</v>
      </c>
    </row>
    <row r="43" spans="1:16" ht="21.75" customHeight="1">
      <c r="A43" s="22">
        <v>750</v>
      </c>
      <c r="B43" s="21"/>
      <c r="C43" s="22" t="s">
        <v>62</v>
      </c>
      <c r="D43" s="79">
        <f>SUM(D44:D46)</f>
        <v>27878</v>
      </c>
      <c r="E43" s="79">
        <f t="shared" ref="E43:P43" si="15">SUM(E44:E46)</f>
        <v>17810.2</v>
      </c>
      <c r="F43" s="79">
        <f t="shared" si="15"/>
        <v>17810.2</v>
      </c>
      <c r="G43" s="79">
        <f t="shared" si="15"/>
        <v>400.75</v>
      </c>
      <c r="H43" s="79">
        <f t="shared" si="15"/>
        <v>17409.45</v>
      </c>
      <c r="I43" s="79">
        <f t="shared" si="15"/>
        <v>0</v>
      </c>
      <c r="J43" s="79">
        <f t="shared" si="15"/>
        <v>0</v>
      </c>
      <c r="K43" s="79">
        <f t="shared" si="15"/>
        <v>0</v>
      </c>
      <c r="L43" s="79">
        <f t="shared" si="15"/>
        <v>0</v>
      </c>
      <c r="M43" s="79">
        <f t="shared" si="15"/>
        <v>0</v>
      </c>
      <c r="N43" s="79">
        <f t="shared" si="15"/>
        <v>0</v>
      </c>
      <c r="O43" s="79">
        <f t="shared" si="15"/>
        <v>0</v>
      </c>
      <c r="P43" s="79">
        <f t="shared" si="15"/>
        <v>0</v>
      </c>
    </row>
    <row r="44" spans="1:16" ht="15.75" customHeight="1">
      <c r="A44" s="190"/>
      <c r="B44" s="84" t="s">
        <v>99</v>
      </c>
      <c r="C44" s="78" t="s">
        <v>101</v>
      </c>
      <c r="D44" s="132">
        <v>0</v>
      </c>
      <c r="E44" s="26">
        <f t="shared" ref="E44:E45" si="16">SUM(L44+F44)</f>
        <v>399.2</v>
      </c>
      <c r="F44" s="26">
        <f t="shared" ref="F44:F45" si="17">SUM(G44:K44)</f>
        <v>399.2</v>
      </c>
      <c r="G44" s="26">
        <v>399.2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32">
        <v>0</v>
      </c>
      <c r="P44" s="26">
        <v>0</v>
      </c>
    </row>
    <row r="45" spans="1:16" ht="55.5" customHeight="1">
      <c r="A45" s="199"/>
      <c r="B45" s="30">
        <v>2010</v>
      </c>
      <c r="C45" s="86" t="s">
        <v>167</v>
      </c>
      <c r="D45" s="132">
        <v>27878</v>
      </c>
      <c r="E45" s="26">
        <f t="shared" si="16"/>
        <v>17409.45</v>
      </c>
      <c r="F45" s="26">
        <f t="shared" si="17"/>
        <v>17409.45</v>
      </c>
      <c r="G45" s="26">
        <v>0</v>
      </c>
      <c r="H45" s="26">
        <v>17409.45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32">
        <v>0</v>
      </c>
      <c r="P45" s="26">
        <v>0</v>
      </c>
    </row>
    <row r="46" spans="1:16" ht="36" customHeight="1">
      <c r="A46" s="191"/>
      <c r="B46" s="24">
        <v>2360</v>
      </c>
      <c r="C46" s="70" t="s">
        <v>168</v>
      </c>
      <c r="D46" s="132">
        <v>0</v>
      </c>
      <c r="E46" s="26">
        <f>SUM(L46+F46)</f>
        <v>1.55</v>
      </c>
      <c r="F46" s="26">
        <f>SUM(G46:K46)</f>
        <v>1.55</v>
      </c>
      <c r="G46" s="26">
        <v>1.55</v>
      </c>
      <c r="H46" s="26"/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32">
        <v>0</v>
      </c>
      <c r="P46" s="26">
        <v>0</v>
      </c>
    </row>
    <row r="47" spans="1:16" ht="27" customHeight="1">
      <c r="A47" s="162"/>
      <c r="B47" s="163"/>
      <c r="C47" s="164"/>
      <c r="D47" s="165"/>
      <c r="E47" s="77"/>
      <c r="F47" s="82"/>
      <c r="G47" s="77"/>
      <c r="H47" s="77"/>
      <c r="I47" s="77"/>
      <c r="J47" s="77"/>
      <c r="K47" s="77"/>
      <c r="L47" s="82"/>
      <c r="M47" s="77"/>
      <c r="N47" s="77"/>
      <c r="O47" s="82"/>
      <c r="P47" s="173" t="s">
        <v>197</v>
      </c>
    </row>
    <row r="48" spans="1:16" ht="21.75" customHeight="1">
      <c r="A48" s="156"/>
      <c r="B48" s="157"/>
      <c r="C48" s="158"/>
      <c r="D48" s="159"/>
      <c r="E48" s="160"/>
      <c r="F48" s="161"/>
      <c r="G48" s="160"/>
      <c r="H48" s="160"/>
      <c r="I48" s="160"/>
      <c r="J48" s="160"/>
      <c r="K48" s="160"/>
      <c r="L48" s="161"/>
      <c r="M48" s="160"/>
      <c r="N48" s="160"/>
      <c r="O48" s="161"/>
      <c r="P48" s="160"/>
    </row>
    <row r="49" spans="1:16" ht="22.5" customHeight="1">
      <c r="A49" s="13"/>
      <c r="B49" s="13"/>
      <c r="C49" s="115"/>
      <c r="D49" s="13"/>
      <c r="E49" s="126"/>
      <c r="F49" s="182" t="s">
        <v>2</v>
      </c>
      <c r="G49" s="183"/>
      <c r="H49" s="183"/>
      <c r="I49" s="183"/>
      <c r="J49" s="183"/>
      <c r="K49" s="184"/>
      <c r="L49" s="182" t="s">
        <v>3</v>
      </c>
      <c r="M49" s="183"/>
      <c r="N49" s="183"/>
      <c r="O49" s="183"/>
      <c r="P49" s="184"/>
    </row>
    <row r="50" spans="1:16" ht="15.75" customHeight="1">
      <c r="A50" s="110" t="s">
        <v>4</v>
      </c>
      <c r="B50" s="110" t="s">
        <v>5</v>
      </c>
      <c r="C50" s="111" t="s">
        <v>6</v>
      </c>
      <c r="D50" s="110" t="s">
        <v>171</v>
      </c>
      <c r="E50" s="111" t="s">
        <v>172</v>
      </c>
      <c r="F50" s="110" t="s">
        <v>8</v>
      </c>
      <c r="G50" s="176" t="s">
        <v>1</v>
      </c>
      <c r="H50" s="177"/>
      <c r="I50" s="177"/>
      <c r="J50" s="177"/>
      <c r="K50" s="178"/>
      <c r="L50" s="111" t="s">
        <v>8</v>
      </c>
      <c r="M50" s="179" t="s">
        <v>1</v>
      </c>
      <c r="N50" s="180"/>
      <c r="O50" s="180"/>
      <c r="P50" s="181"/>
    </row>
    <row r="51" spans="1:16" ht="18" customHeight="1">
      <c r="A51" s="110"/>
      <c r="B51" s="110"/>
      <c r="C51" s="111"/>
      <c r="D51" s="110" t="s">
        <v>195</v>
      </c>
      <c r="E51" s="111" t="s">
        <v>173</v>
      </c>
      <c r="F51" s="110"/>
      <c r="G51" s="174" t="s">
        <v>10</v>
      </c>
      <c r="H51" s="50" t="s">
        <v>11</v>
      </c>
      <c r="I51" s="53" t="s">
        <v>12</v>
      </c>
      <c r="J51" s="54" t="s">
        <v>13</v>
      </c>
      <c r="K51" s="54" t="s">
        <v>14</v>
      </c>
      <c r="L51" s="111"/>
      <c r="M51" s="54" t="s">
        <v>15</v>
      </c>
      <c r="N51" s="58" t="s">
        <v>16</v>
      </c>
      <c r="O51" s="60" t="s">
        <v>17</v>
      </c>
      <c r="P51" s="152" t="s">
        <v>14</v>
      </c>
    </row>
    <row r="52" spans="1:16" ht="14.25" customHeight="1">
      <c r="A52" s="110"/>
      <c r="B52" s="110"/>
      <c r="C52" s="111"/>
      <c r="D52" s="110" t="s">
        <v>194</v>
      </c>
      <c r="E52" s="111" t="s">
        <v>174</v>
      </c>
      <c r="F52" s="110"/>
      <c r="G52" s="175"/>
      <c r="H52" s="51" t="s">
        <v>18</v>
      </c>
      <c r="I52" s="53" t="s">
        <v>19</v>
      </c>
      <c r="J52" s="55" t="s">
        <v>20</v>
      </c>
      <c r="K52" s="55" t="s">
        <v>21</v>
      </c>
      <c r="L52" s="111"/>
      <c r="M52" s="55" t="s">
        <v>22</v>
      </c>
      <c r="N52" s="58" t="s">
        <v>23</v>
      </c>
      <c r="O52" s="61" t="s">
        <v>24</v>
      </c>
      <c r="P52" s="152" t="s">
        <v>25</v>
      </c>
    </row>
    <row r="53" spans="1:16" ht="13.5" customHeight="1">
      <c r="A53" s="110"/>
      <c r="B53" s="110"/>
      <c r="C53" s="111"/>
      <c r="D53" s="110"/>
      <c r="E53" s="111" t="s">
        <v>175</v>
      </c>
      <c r="F53" s="110"/>
      <c r="G53" s="112"/>
      <c r="H53" s="51" t="s">
        <v>27</v>
      </c>
      <c r="I53" s="53" t="s">
        <v>28</v>
      </c>
      <c r="J53" s="55" t="s">
        <v>29</v>
      </c>
      <c r="K53" s="55" t="s">
        <v>30</v>
      </c>
      <c r="L53" s="111"/>
      <c r="M53" s="55" t="s">
        <v>31</v>
      </c>
      <c r="N53" s="58" t="s">
        <v>32</v>
      </c>
      <c r="O53" s="61" t="s">
        <v>33</v>
      </c>
      <c r="P53" s="152" t="s">
        <v>34</v>
      </c>
    </row>
    <row r="54" spans="1:16" ht="12" customHeight="1">
      <c r="A54" s="110"/>
      <c r="B54" s="110"/>
      <c r="C54" s="111"/>
      <c r="D54" s="110"/>
      <c r="E54" s="111"/>
      <c r="F54" s="110" t="s">
        <v>35</v>
      </c>
      <c r="G54" s="112"/>
      <c r="H54" s="51" t="s">
        <v>36</v>
      </c>
      <c r="I54" s="53" t="s">
        <v>37</v>
      </c>
      <c r="J54" s="55" t="s">
        <v>38</v>
      </c>
      <c r="K54" s="55" t="s">
        <v>39</v>
      </c>
      <c r="L54" s="57" t="s">
        <v>40</v>
      </c>
      <c r="M54" s="55"/>
      <c r="N54" s="58" t="s">
        <v>41</v>
      </c>
      <c r="O54" s="61" t="s">
        <v>42</v>
      </c>
      <c r="P54" s="152" t="s">
        <v>43</v>
      </c>
    </row>
    <row r="55" spans="1:16" ht="15" customHeight="1">
      <c r="A55" s="47"/>
      <c r="B55" s="47"/>
      <c r="C55" s="116"/>
      <c r="D55" s="47"/>
      <c r="E55" s="127"/>
      <c r="F55" s="47"/>
      <c r="G55" s="113"/>
      <c r="H55" s="52" t="s">
        <v>44</v>
      </c>
      <c r="I55" s="65" t="s">
        <v>45</v>
      </c>
      <c r="J55" s="56"/>
      <c r="K55" s="56" t="s">
        <v>46</v>
      </c>
      <c r="L55" s="66" t="s">
        <v>47</v>
      </c>
      <c r="M55" s="56" t="s">
        <v>48</v>
      </c>
      <c r="N55" s="67" t="s">
        <v>49</v>
      </c>
      <c r="O55" s="62" t="s">
        <v>50</v>
      </c>
      <c r="P55" s="153" t="s">
        <v>51</v>
      </c>
    </row>
    <row r="56" spans="1:16" ht="12.75" customHeight="1">
      <c r="A56" s="85">
        <v>1</v>
      </c>
      <c r="B56" s="85">
        <v>2</v>
      </c>
      <c r="C56" s="117">
        <v>3</v>
      </c>
      <c r="D56" s="85">
        <v>4</v>
      </c>
      <c r="E56" s="128">
        <v>5</v>
      </c>
      <c r="F56" s="85">
        <v>6</v>
      </c>
      <c r="G56" s="85">
        <v>7</v>
      </c>
      <c r="H56" s="85">
        <v>8</v>
      </c>
      <c r="I56" s="85">
        <v>9</v>
      </c>
      <c r="J56" s="85">
        <v>10</v>
      </c>
      <c r="K56" s="85">
        <v>11</v>
      </c>
      <c r="L56" s="85">
        <v>12</v>
      </c>
      <c r="M56" s="85">
        <v>13</v>
      </c>
      <c r="N56" s="85">
        <v>14</v>
      </c>
      <c r="O56" s="85">
        <v>15</v>
      </c>
      <c r="P56" s="85">
        <v>16</v>
      </c>
    </row>
    <row r="57" spans="1:16" ht="33" customHeight="1">
      <c r="A57" s="22">
        <v>751</v>
      </c>
      <c r="B57" s="21"/>
      <c r="C57" s="71" t="s">
        <v>114</v>
      </c>
      <c r="D57" s="148">
        <f>SUM(D58)</f>
        <v>517</v>
      </c>
      <c r="E57" s="23">
        <f t="shared" ref="E57:N57" si="18">SUM(E58)</f>
        <v>258</v>
      </c>
      <c r="F57" s="23">
        <f t="shared" si="18"/>
        <v>258</v>
      </c>
      <c r="G57" s="23">
        <f t="shared" si="18"/>
        <v>0</v>
      </c>
      <c r="H57" s="23">
        <f t="shared" si="18"/>
        <v>258</v>
      </c>
      <c r="I57" s="23">
        <f t="shared" si="18"/>
        <v>0</v>
      </c>
      <c r="J57" s="23">
        <f t="shared" si="18"/>
        <v>0</v>
      </c>
      <c r="K57" s="23">
        <f t="shared" si="18"/>
        <v>0</v>
      </c>
      <c r="L57" s="23">
        <f t="shared" si="18"/>
        <v>0</v>
      </c>
      <c r="M57" s="23">
        <f t="shared" si="18"/>
        <v>0</v>
      </c>
      <c r="N57" s="23">
        <f t="shared" si="18"/>
        <v>0</v>
      </c>
      <c r="O57" s="23">
        <v>0</v>
      </c>
      <c r="P57" s="23">
        <f>SUM(P58)</f>
        <v>0</v>
      </c>
    </row>
    <row r="58" spans="1:16" ht="57.75" customHeight="1">
      <c r="A58" s="73"/>
      <c r="B58" s="72">
        <v>2010</v>
      </c>
      <c r="C58" s="86" t="s">
        <v>167</v>
      </c>
      <c r="D58" s="149">
        <v>517</v>
      </c>
      <c r="E58" s="74">
        <f>SUM(L58+F58)</f>
        <v>258</v>
      </c>
      <c r="F58" s="74">
        <f>SUM(G58:K58)</f>
        <v>258</v>
      </c>
      <c r="G58" s="74">
        <v>0</v>
      </c>
      <c r="H58" s="74">
        <v>258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80">
        <v>0</v>
      </c>
      <c r="P58" s="74">
        <v>0</v>
      </c>
    </row>
    <row r="59" spans="1:16" ht="25.5" customHeight="1">
      <c r="A59" s="22">
        <v>754</v>
      </c>
      <c r="B59" s="21"/>
      <c r="C59" s="71" t="s">
        <v>115</v>
      </c>
      <c r="D59" s="148">
        <f>SUM(D60:D61)</f>
        <v>11500</v>
      </c>
      <c r="E59" s="148">
        <f t="shared" ref="E59:P59" si="19">SUM(E60:E61)</f>
        <v>1500</v>
      </c>
      <c r="F59" s="148">
        <f t="shared" si="19"/>
        <v>1500</v>
      </c>
      <c r="G59" s="148">
        <f t="shared" si="19"/>
        <v>0</v>
      </c>
      <c r="H59" s="148">
        <f t="shared" si="19"/>
        <v>1500</v>
      </c>
      <c r="I59" s="148">
        <f t="shared" si="19"/>
        <v>0</v>
      </c>
      <c r="J59" s="148">
        <f t="shared" si="19"/>
        <v>0</v>
      </c>
      <c r="K59" s="148">
        <f t="shared" si="19"/>
        <v>0</v>
      </c>
      <c r="L59" s="148">
        <f t="shared" si="19"/>
        <v>0</v>
      </c>
      <c r="M59" s="148">
        <f t="shared" si="19"/>
        <v>0</v>
      </c>
      <c r="N59" s="148">
        <f t="shared" si="19"/>
        <v>0</v>
      </c>
      <c r="O59" s="148">
        <f t="shared" si="19"/>
        <v>0</v>
      </c>
      <c r="P59" s="148">
        <f t="shared" si="19"/>
        <v>0</v>
      </c>
    </row>
    <row r="60" spans="1:16" ht="56.25" customHeight="1">
      <c r="A60" s="192"/>
      <c r="B60" s="135">
        <v>2010</v>
      </c>
      <c r="C60" s="86" t="s">
        <v>167</v>
      </c>
      <c r="D60" s="149">
        <v>1500</v>
      </c>
      <c r="E60" s="74">
        <f>SUM(L60+F60)</f>
        <v>1500</v>
      </c>
      <c r="F60" s="74">
        <f>SUM(G60:K60)</f>
        <v>1500</v>
      </c>
      <c r="G60" s="74">
        <v>0</v>
      </c>
      <c r="H60" s="74">
        <v>1500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</row>
    <row r="61" spans="1:16" ht="55.5" customHeight="1">
      <c r="A61" s="194"/>
      <c r="B61" s="24" t="s">
        <v>184</v>
      </c>
      <c r="C61" s="42" t="s">
        <v>185</v>
      </c>
      <c r="D61" s="32">
        <v>10000</v>
      </c>
      <c r="E61" s="129">
        <f t="shared" ref="E61" si="20">SUM(L61+F61)</f>
        <v>0</v>
      </c>
      <c r="F61" s="26">
        <f t="shared" ref="F61" si="21">SUM(G61:K61)</f>
        <v>0</v>
      </c>
      <c r="G61" s="26"/>
      <c r="H61" s="26">
        <v>0</v>
      </c>
      <c r="I61" s="26">
        <v>0</v>
      </c>
      <c r="J61" s="26">
        <v>0</v>
      </c>
      <c r="K61" s="26">
        <v>0</v>
      </c>
      <c r="L61" s="26">
        <f>SUM(M61:P61)</f>
        <v>0</v>
      </c>
      <c r="M61" s="26">
        <v>0</v>
      </c>
      <c r="N61" s="26">
        <v>0</v>
      </c>
      <c r="O61" s="32">
        <v>0</v>
      </c>
      <c r="P61" s="26">
        <v>0</v>
      </c>
    </row>
    <row r="62" spans="1:16" ht="66" customHeight="1">
      <c r="A62" s="88">
        <v>756</v>
      </c>
      <c r="B62" s="21"/>
      <c r="C62" s="71" t="s">
        <v>122</v>
      </c>
      <c r="D62" s="148">
        <f>SUM(D63+D64+D65+D66+D67+D79+D80+D81+D82+D83+D84+D85+D86+D87+D88)</f>
        <v>3115608</v>
      </c>
      <c r="E62" s="148">
        <f t="shared" ref="E62:O62" si="22">SUM(E63+E64+E65+E66+E67+E79+E80+E81+E82+E83+E84+E85+E86+E87+E88)</f>
        <v>1632824.4799999997</v>
      </c>
      <c r="F62" s="148">
        <f t="shared" si="22"/>
        <v>1632824.4799999997</v>
      </c>
      <c r="G62" s="148">
        <f t="shared" si="22"/>
        <v>1632824.4799999997</v>
      </c>
      <c r="H62" s="148">
        <f t="shared" si="22"/>
        <v>0</v>
      </c>
      <c r="I62" s="148">
        <f t="shared" si="22"/>
        <v>0</v>
      </c>
      <c r="J62" s="148">
        <f t="shared" si="22"/>
        <v>0</v>
      </c>
      <c r="K62" s="148">
        <f t="shared" si="22"/>
        <v>0</v>
      </c>
      <c r="L62" s="148">
        <f t="shared" si="22"/>
        <v>0</v>
      </c>
      <c r="M62" s="148">
        <f t="shared" si="22"/>
        <v>0</v>
      </c>
      <c r="N62" s="148">
        <f t="shared" si="22"/>
        <v>0</v>
      </c>
      <c r="O62" s="148">
        <f t="shared" si="22"/>
        <v>0</v>
      </c>
      <c r="P62" s="23">
        <f t="shared" ref="P62" si="23">SUM(P63+P64+P65+P66+P67+P79+P80+P81+P83+P82+P84+P85+P87+P88)</f>
        <v>0</v>
      </c>
    </row>
    <row r="63" spans="1:16" ht="22.5" customHeight="1">
      <c r="A63" s="89"/>
      <c r="B63" s="24" t="s">
        <v>139</v>
      </c>
      <c r="C63" s="42" t="s">
        <v>151</v>
      </c>
      <c r="D63" s="132">
        <v>1153388</v>
      </c>
      <c r="E63" s="26">
        <f>SUM(L63+F63)</f>
        <v>526354</v>
      </c>
      <c r="F63" s="26">
        <f>SUM(G63:K63)</f>
        <v>526354</v>
      </c>
      <c r="G63" s="26">
        <v>526354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</row>
    <row r="64" spans="1:16" ht="16.5" customHeight="1">
      <c r="A64" s="90"/>
      <c r="B64" s="24" t="s">
        <v>140</v>
      </c>
      <c r="C64" s="34" t="s">
        <v>154</v>
      </c>
      <c r="D64" s="32">
        <v>6000</v>
      </c>
      <c r="E64" s="26">
        <f>SUM(L64+F64)</f>
        <v>-169.54</v>
      </c>
      <c r="F64" s="26">
        <f>SUM(G64:K64)</f>
        <v>-169.54</v>
      </c>
      <c r="G64" s="26">
        <v>-169.54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</row>
    <row r="65" spans="1:21" ht="15" customHeight="1">
      <c r="A65" s="90"/>
      <c r="B65" s="24" t="s">
        <v>141</v>
      </c>
      <c r="C65" s="34" t="s">
        <v>155</v>
      </c>
      <c r="D65" s="26">
        <v>1180000</v>
      </c>
      <c r="E65" s="26">
        <f>SUM(L65+F65)</f>
        <v>661887.65</v>
      </c>
      <c r="F65" s="26">
        <f>SUM(G65:K65)</f>
        <v>661887.65</v>
      </c>
      <c r="G65" s="26">
        <v>661887.65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</row>
    <row r="66" spans="1:21" ht="16.5" customHeight="1">
      <c r="A66" s="90"/>
      <c r="B66" s="24" t="s">
        <v>142</v>
      </c>
      <c r="C66" s="34" t="s">
        <v>156</v>
      </c>
      <c r="D66" s="26">
        <v>524000</v>
      </c>
      <c r="E66" s="26">
        <f>SUM(L66+F66)</f>
        <v>291863.63</v>
      </c>
      <c r="F66" s="26">
        <f>SUM(G66:K66)</f>
        <v>291863.63</v>
      </c>
      <c r="G66" s="26">
        <v>291863.63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</row>
    <row r="67" spans="1:21" ht="14.45" customHeight="1">
      <c r="A67" s="91"/>
      <c r="B67" s="24" t="s">
        <v>143</v>
      </c>
      <c r="C67" s="34" t="s">
        <v>157</v>
      </c>
      <c r="D67" s="26">
        <v>63000</v>
      </c>
      <c r="E67" s="26">
        <f>SUM(L67+F67)</f>
        <v>34034.550000000003</v>
      </c>
      <c r="F67" s="26">
        <f>SUM(G67:K67)</f>
        <v>34034.550000000003</v>
      </c>
      <c r="G67" s="26">
        <v>34034.550000000003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</row>
    <row r="68" spans="1:21" ht="14.45" customHeight="1">
      <c r="A68" s="97"/>
      <c r="B68" s="103"/>
      <c r="C68" s="75"/>
      <c r="D68" s="75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173" t="s">
        <v>198</v>
      </c>
      <c r="Q68" s="104"/>
      <c r="R68" s="104"/>
      <c r="S68" s="104"/>
      <c r="T68" s="104"/>
      <c r="U68" s="104"/>
    </row>
    <row r="69" spans="1:21" ht="14.45" customHeight="1">
      <c r="A69" s="97"/>
      <c r="B69" s="103"/>
      <c r="C69" s="75"/>
      <c r="D69" s="75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04"/>
      <c r="R69" s="104"/>
      <c r="S69" s="104"/>
      <c r="T69" s="104"/>
      <c r="U69" s="104"/>
    </row>
    <row r="70" spans="1:21" ht="11.25" customHeight="1">
      <c r="A70" s="17"/>
      <c r="B70" s="17"/>
      <c r="C70" s="114"/>
      <c r="D70" s="17"/>
      <c r="E70" s="125"/>
      <c r="F70" s="176" t="s">
        <v>1</v>
      </c>
      <c r="G70" s="177"/>
      <c r="H70" s="177"/>
      <c r="I70" s="177"/>
      <c r="J70" s="177"/>
      <c r="K70" s="177"/>
      <c r="L70" s="177"/>
      <c r="M70" s="177"/>
      <c r="N70" s="177"/>
      <c r="O70" s="177"/>
      <c r="P70" s="178"/>
      <c r="Q70" s="104"/>
      <c r="R70" s="104"/>
      <c r="S70" s="104"/>
      <c r="T70" s="104"/>
      <c r="U70" s="104"/>
    </row>
    <row r="71" spans="1:21" ht="11.25" customHeight="1">
      <c r="A71" s="13"/>
      <c r="B71" s="13"/>
      <c r="C71" s="115"/>
      <c r="D71" s="13"/>
      <c r="E71" s="126"/>
      <c r="F71" s="176" t="s">
        <v>2</v>
      </c>
      <c r="G71" s="177"/>
      <c r="H71" s="177"/>
      <c r="I71" s="177"/>
      <c r="J71" s="177"/>
      <c r="K71" s="178"/>
      <c r="L71" s="176" t="s">
        <v>3</v>
      </c>
      <c r="M71" s="177"/>
      <c r="N71" s="177"/>
      <c r="O71" s="177"/>
      <c r="P71" s="178"/>
      <c r="Q71" s="104"/>
      <c r="R71" s="104"/>
      <c r="S71" s="104"/>
      <c r="T71" s="104"/>
      <c r="U71" s="104"/>
    </row>
    <row r="72" spans="1:21" ht="11.25" customHeight="1">
      <c r="A72" s="110" t="s">
        <v>4</v>
      </c>
      <c r="B72" s="110" t="s">
        <v>5</v>
      </c>
      <c r="C72" s="111" t="s">
        <v>6</v>
      </c>
      <c r="D72" s="110" t="s">
        <v>171</v>
      </c>
      <c r="E72" s="111" t="s">
        <v>172</v>
      </c>
      <c r="F72" s="110" t="s">
        <v>8</v>
      </c>
      <c r="G72" s="176" t="s">
        <v>1</v>
      </c>
      <c r="H72" s="177"/>
      <c r="I72" s="177"/>
      <c r="J72" s="177"/>
      <c r="K72" s="178"/>
      <c r="L72" s="111" t="s">
        <v>8</v>
      </c>
      <c r="M72" s="179" t="s">
        <v>1</v>
      </c>
      <c r="N72" s="180"/>
      <c r="O72" s="180"/>
      <c r="P72" s="181"/>
      <c r="Q72" s="104"/>
      <c r="R72" s="104"/>
      <c r="S72" s="104"/>
      <c r="T72" s="104"/>
      <c r="U72" s="104"/>
    </row>
    <row r="73" spans="1:21" ht="14.45" customHeight="1">
      <c r="A73" s="110"/>
      <c r="B73" s="110"/>
      <c r="C73" s="111"/>
      <c r="D73" s="110" t="s">
        <v>195</v>
      </c>
      <c r="E73" s="111" t="s">
        <v>173</v>
      </c>
      <c r="F73" s="110"/>
      <c r="G73" s="174" t="s">
        <v>10</v>
      </c>
      <c r="H73" s="50" t="s">
        <v>11</v>
      </c>
      <c r="I73" s="53" t="s">
        <v>12</v>
      </c>
      <c r="J73" s="54" t="s">
        <v>13</v>
      </c>
      <c r="K73" s="54" t="s">
        <v>14</v>
      </c>
      <c r="L73" s="111"/>
      <c r="M73" s="54" t="s">
        <v>15</v>
      </c>
      <c r="N73" s="58" t="s">
        <v>16</v>
      </c>
      <c r="O73" s="60" t="s">
        <v>17</v>
      </c>
      <c r="P73" s="59" t="s">
        <v>14</v>
      </c>
      <c r="Q73" s="104"/>
      <c r="R73" s="104"/>
      <c r="S73" s="104"/>
      <c r="T73" s="104"/>
      <c r="U73" s="104"/>
    </row>
    <row r="74" spans="1:21" ht="9.75" customHeight="1">
      <c r="A74" s="110"/>
      <c r="B74" s="110"/>
      <c r="C74" s="111"/>
      <c r="D74" s="110" t="s">
        <v>194</v>
      </c>
      <c r="E74" s="111" t="s">
        <v>174</v>
      </c>
      <c r="F74" s="110"/>
      <c r="G74" s="175"/>
      <c r="H74" s="51" t="s">
        <v>18</v>
      </c>
      <c r="I74" s="53" t="s">
        <v>19</v>
      </c>
      <c r="J74" s="55" t="s">
        <v>20</v>
      </c>
      <c r="K74" s="55" t="s">
        <v>21</v>
      </c>
      <c r="L74" s="111"/>
      <c r="M74" s="55" t="s">
        <v>22</v>
      </c>
      <c r="N74" s="58" t="s">
        <v>23</v>
      </c>
      <c r="O74" s="61" t="s">
        <v>24</v>
      </c>
      <c r="P74" s="59" t="s">
        <v>25</v>
      </c>
      <c r="Q74" s="104"/>
      <c r="R74" s="104"/>
      <c r="S74" s="104"/>
      <c r="T74" s="104"/>
      <c r="U74" s="104"/>
    </row>
    <row r="75" spans="1:21" ht="10.5" customHeight="1">
      <c r="A75" s="110"/>
      <c r="B75" s="110"/>
      <c r="C75" s="111"/>
      <c r="D75" s="110"/>
      <c r="E75" s="111" t="s">
        <v>175</v>
      </c>
      <c r="F75" s="110"/>
      <c r="G75" s="112"/>
      <c r="H75" s="51" t="s">
        <v>27</v>
      </c>
      <c r="I75" s="53" t="s">
        <v>28</v>
      </c>
      <c r="J75" s="55" t="s">
        <v>29</v>
      </c>
      <c r="K75" s="55" t="s">
        <v>30</v>
      </c>
      <c r="L75" s="111"/>
      <c r="M75" s="55" t="s">
        <v>31</v>
      </c>
      <c r="N75" s="58" t="s">
        <v>32</v>
      </c>
      <c r="O75" s="61" t="s">
        <v>33</v>
      </c>
      <c r="P75" s="59" t="s">
        <v>34</v>
      </c>
      <c r="Q75" s="104"/>
      <c r="R75" s="104"/>
      <c r="S75" s="104"/>
      <c r="T75" s="104"/>
      <c r="U75" s="104"/>
    </row>
    <row r="76" spans="1:21" ht="10.5" customHeight="1">
      <c r="A76" s="110"/>
      <c r="B76" s="110"/>
      <c r="C76" s="111"/>
      <c r="D76" s="110"/>
      <c r="E76" s="111"/>
      <c r="F76" s="110" t="s">
        <v>35</v>
      </c>
      <c r="G76" s="112"/>
      <c r="H76" s="51" t="s">
        <v>36</v>
      </c>
      <c r="I76" s="53" t="s">
        <v>37</v>
      </c>
      <c r="J76" s="55" t="s">
        <v>38</v>
      </c>
      <c r="K76" s="55" t="s">
        <v>39</v>
      </c>
      <c r="L76" s="57" t="s">
        <v>40</v>
      </c>
      <c r="M76" s="55"/>
      <c r="N76" s="58" t="s">
        <v>41</v>
      </c>
      <c r="O76" s="61" t="s">
        <v>42</v>
      </c>
      <c r="P76" s="59" t="s">
        <v>43</v>
      </c>
      <c r="Q76" s="104"/>
      <c r="R76" s="104"/>
      <c r="S76" s="104"/>
      <c r="T76" s="104"/>
      <c r="U76" s="104"/>
    </row>
    <row r="77" spans="1:21" ht="14.45" customHeight="1">
      <c r="A77" s="47"/>
      <c r="B77" s="47"/>
      <c r="C77" s="116"/>
      <c r="D77" s="47"/>
      <c r="E77" s="127"/>
      <c r="F77" s="47"/>
      <c r="G77" s="113"/>
      <c r="H77" s="52" t="s">
        <v>44</v>
      </c>
      <c r="I77" s="65" t="s">
        <v>45</v>
      </c>
      <c r="J77" s="56"/>
      <c r="K77" s="56" t="s">
        <v>46</v>
      </c>
      <c r="L77" s="66" t="s">
        <v>47</v>
      </c>
      <c r="M77" s="56" t="s">
        <v>48</v>
      </c>
      <c r="N77" s="67" t="s">
        <v>49</v>
      </c>
      <c r="O77" s="62" t="s">
        <v>50</v>
      </c>
      <c r="P77" s="68" t="s">
        <v>51</v>
      </c>
      <c r="Q77" s="104"/>
      <c r="R77" s="104"/>
      <c r="S77" s="104"/>
      <c r="T77" s="104"/>
      <c r="U77" s="104"/>
    </row>
    <row r="78" spans="1:21" ht="10.5" customHeight="1">
      <c r="A78" s="85">
        <v>1</v>
      </c>
      <c r="B78" s="85">
        <v>2</v>
      </c>
      <c r="C78" s="117">
        <v>3</v>
      </c>
      <c r="D78" s="85">
        <v>4</v>
      </c>
      <c r="E78" s="128">
        <v>5</v>
      </c>
      <c r="F78" s="85">
        <v>6</v>
      </c>
      <c r="G78" s="85">
        <v>7</v>
      </c>
      <c r="H78" s="85">
        <v>8</v>
      </c>
      <c r="I78" s="85">
        <v>9</v>
      </c>
      <c r="J78" s="85">
        <v>10</v>
      </c>
      <c r="K78" s="85">
        <v>11</v>
      </c>
      <c r="L78" s="85">
        <v>12</v>
      </c>
      <c r="M78" s="85">
        <v>13</v>
      </c>
      <c r="N78" s="85">
        <v>14</v>
      </c>
      <c r="O78" s="85">
        <v>15</v>
      </c>
      <c r="P78" s="85">
        <v>16</v>
      </c>
      <c r="Q78" s="104"/>
      <c r="R78" s="104"/>
      <c r="S78" s="104"/>
      <c r="T78" s="104"/>
      <c r="U78" s="104"/>
    </row>
    <row r="79" spans="1:21" ht="16.5" customHeight="1">
      <c r="A79" s="90"/>
      <c r="B79" s="95" t="s">
        <v>144</v>
      </c>
      <c r="C79" s="92" t="s">
        <v>158</v>
      </c>
      <c r="D79" s="93">
        <v>80920</v>
      </c>
      <c r="E79" s="93">
        <f>SUM(L79+F79)</f>
        <v>44081</v>
      </c>
      <c r="F79" s="93">
        <f>SUM(G79:K79)</f>
        <v>44081</v>
      </c>
      <c r="G79" s="93">
        <v>44081</v>
      </c>
      <c r="H79" s="93">
        <v>0</v>
      </c>
      <c r="I79" s="93">
        <v>0</v>
      </c>
      <c r="J79" s="93">
        <v>0</v>
      </c>
      <c r="K79" s="93">
        <v>0</v>
      </c>
      <c r="L79" s="93">
        <v>0</v>
      </c>
      <c r="M79" s="93">
        <v>0</v>
      </c>
      <c r="N79" s="93">
        <v>0</v>
      </c>
      <c r="O79" s="93">
        <v>0</v>
      </c>
      <c r="P79" s="93">
        <v>0</v>
      </c>
    </row>
    <row r="80" spans="1:21" ht="34.5" customHeight="1">
      <c r="A80" s="90"/>
      <c r="B80" s="24" t="s">
        <v>145</v>
      </c>
      <c r="C80" s="42" t="s">
        <v>160</v>
      </c>
      <c r="D80" s="26">
        <v>18000</v>
      </c>
      <c r="E80" s="26">
        <f>SUM(L80+F80)</f>
        <v>6146.01</v>
      </c>
      <c r="F80" s="26">
        <f>SUM(G80:K80)</f>
        <v>6146.01</v>
      </c>
      <c r="G80" s="87">
        <v>6146.01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</row>
    <row r="81" spans="1:16" ht="15" customHeight="1">
      <c r="A81" s="90"/>
      <c r="B81" s="24" t="s">
        <v>146</v>
      </c>
      <c r="C81" s="34" t="s">
        <v>159</v>
      </c>
      <c r="D81" s="26">
        <v>5000</v>
      </c>
      <c r="E81" s="26">
        <f t="shared" ref="E81:E88" si="24">SUM(L81+F81)</f>
        <v>1442</v>
      </c>
      <c r="F81" s="26">
        <f t="shared" ref="F81:F88" si="25">SUM(G81:K81)</f>
        <v>1442</v>
      </c>
      <c r="G81" s="26">
        <v>1442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</row>
    <row r="82" spans="1:16" ht="17.25" customHeight="1">
      <c r="A82" s="90"/>
      <c r="B82" s="24" t="s">
        <v>147</v>
      </c>
      <c r="C82" s="34" t="s">
        <v>79</v>
      </c>
      <c r="D82" s="26">
        <v>15000</v>
      </c>
      <c r="E82" s="26">
        <f t="shared" si="24"/>
        <v>6617</v>
      </c>
      <c r="F82" s="26">
        <f t="shared" si="25"/>
        <v>6617</v>
      </c>
      <c r="G82" s="26">
        <v>6617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</row>
    <row r="83" spans="1:16" ht="14.45" customHeight="1">
      <c r="A83" s="90"/>
      <c r="B83" s="95" t="s">
        <v>135</v>
      </c>
      <c r="C83" s="92" t="s">
        <v>81</v>
      </c>
      <c r="D83" s="93">
        <v>300</v>
      </c>
      <c r="E83" s="93">
        <f t="shared" si="24"/>
        <v>0</v>
      </c>
      <c r="F83" s="93">
        <f t="shared" si="25"/>
        <v>0</v>
      </c>
      <c r="G83" s="93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93">
        <v>0</v>
      </c>
    </row>
    <row r="84" spans="1:16" ht="44.25" customHeight="1">
      <c r="A84" s="90"/>
      <c r="B84" s="24" t="s">
        <v>129</v>
      </c>
      <c r="C84" s="42" t="s">
        <v>161</v>
      </c>
      <c r="D84" s="26">
        <v>5000</v>
      </c>
      <c r="E84" s="26">
        <f t="shared" si="24"/>
        <v>15211.78</v>
      </c>
      <c r="F84" s="26">
        <f t="shared" si="25"/>
        <v>15211.78</v>
      </c>
      <c r="G84" s="26">
        <v>15211.78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</row>
    <row r="85" spans="1:16" ht="20.25" customHeight="1">
      <c r="A85" s="90"/>
      <c r="B85" s="24" t="s">
        <v>136</v>
      </c>
      <c r="C85" s="42" t="s">
        <v>153</v>
      </c>
      <c r="D85" s="26">
        <v>60000</v>
      </c>
      <c r="E85" s="26">
        <f t="shared" si="24"/>
        <v>37069</v>
      </c>
      <c r="F85" s="26">
        <f t="shared" si="25"/>
        <v>37069</v>
      </c>
      <c r="G85" s="26">
        <v>37069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</row>
    <row r="86" spans="1:16" ht="24.75" customHeight="1">
      <c r="A86" s="90"/>
      <c r="B86" s="24" t="s">
        <v>186</v>
      </c>
      <c r="C86" s="42" t="s">
        <v>187</v>
      </c>
      <c r="D86" s="26">
        <v>1500</v>
      </c>
      <c r="E86" s="26">
        <f t="shared" ref="E86:E87" si="26">SUM(L86+F86)</f>
        <v>916.4</v>
      </c>
      <c r="F86" s="26">
        <f t="shared" ref="F86:F87" si="27">SUM(G86:K86)</f>
        <v>916.4</v>
      </c>
      <c r="G86" s="26">
        <v>916.4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</row>
    <row r="87" spans="1:16" ht="26.25" customHeight="1">
      <c r="A87" s="90"/>
      <c r="B87" s="24" t="s">
        <v>137</v>
      </c>
      <c r="C87" s="42" t="s">
        <v>152</v>
      </c>
      <c r="D87" s="26">
        <v>3500</v>
      </c>
      <c r="E87" s="26">
        <f t="shared" si="26"/>
        <v>7362.58</v>
      </c>
      <c r="F87" s="26">
        <f t="shared" si="27"/>
        <v>7362.58</v>
      </c>
      <c r="G87" s="26">
        <v>7362.58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</row>
    <row r="88" spans="1:16" ht="20.25" customHeight="1">
      <c r="A88" s="91"/>
      <c r="B88" s="24" t="s">
        <v>126</v>
      </c>
      <c r="C88" s="122" t="s">
        <v>134</v>
      </c>
      <c r="D88" s="26">
        <v>0</v>
      </c>
      <c r="E88" s="26">
        <f t="shared" si="24"/>
        <v>8.42</v>
      </c>
      <c r="F88" s="26">
        <f t="shared" si="25"/>
        <v>8.42</v>
      </c>
      <c r="G88" s="26">
        <v>8.42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</row>
    <row r="89" spans="1:16" ht="15.75" customHeight="1">
      <c r="A89" s="22">
        <v>758</v>
      </c>
      <c r="B89" s="21"/>
      <c r="C89" s="22" t="s">
        <v>89</v>
      </c>
      <c r="D89" s="147">
        <f>SUM(D90:D94)</f>
        <v>3523226</v>
      </c>
      <c r="E89" s="23">
        <f>SUM(E90:E94)</f>
        <v>2061118.5</v>
      </c>
      <c r="F89" s="23">
        <f t="shared" ref="F89:P89" si="28">SUM(F90:F94)</f>
        <v>2061118.5</v>
      </c>
      <c r="G89" s="23">
        <f t="shared" si="28"/>
        <v>2061118.5</v>
      </c>
      <c r="H89" s="23">
        <f t="shared" si="28"/>
        <v>0</v>
      </c>
      <c r="I89" s="23">
        <f t="shared" si="28"/>
        <v>0</v>
      </c>
      <c r="J89" s="23">
        <f t="shared" si="28"/>
        <v>0</v>
      </c>
      <c r="K89" s="23">
        <f t="shared" si="28"/>
        <v>0</v>
      </c>
      <c r="L89" s="23">
        <f t="shared" si="28"/>
        <v>0</v>
      </c>
      <c r="M89" s="23">
        <f t="shared" si="28"/>
        <v>0</v>
      </c>
      <c r="N89" s="23">
        <f t="shared" si="28"/>
        <v>0</v>
      </c>
      <c r="O89" s="23">
        <f t="shared" si="28"/>
        <v>0</v>
      </c>
      <c r="P89" s="23">
        <f t="shared" si="28"/>
        <v>0</v>
      </c>
    </row>
    <row r="90" spans="1:16" ht="15.75" customHeight="1">
      <c r="A90" s="196"/>
      <c r="B90" s="84" t="s">
        <v>126</v>
      </c>
      <c r="C90" s="34" t="s">
        <v>134</v>
      </c>
      <c r="D90" s="74">
        <v>8000</v>
      </c>
      <c r="E90" s="74">
        <f>SUM(L90+F90)</f>
        <v>2844.96</v>
      </c>
      <c r="F90" s="74">
        <f>SUM(G90:K90)</f>
        <v>2844.96</v>
      </c>
      <c r="G90" s="74">
        <v>2844.96</v>
      </c>
      <c r="H90" s="74">
        <v>0</v>
      </c>
      <c r="I90" s="74">
        <v>0</v>
      </c>
      <c r="J90" s="74">
        <v>0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4">
        <v>0</v>
      </c>
    </row>
    <row r="91" spans="1:16" ht="15.75" customHeight="1">
      <c r="A91" s="197"/>
      <c r="B91" s="84" t="s">
        <v>180</v>
      </c>
      <c r="C91" s="122" t="s">
        <v>181</v>
      </c>
      <c r="D91" s="74">
        <v>5000</v>
      </c>
      <c r="E91" s="74">
        <f>SUM(L91+F91)</f>
        <v>8179</v>
      </c>
      <c r="F91" s="74">
        <f>SUM(G91:K91)</f>
        <v>8179</v>
      </c>
      <c r="G91" s="74">
        <v>8179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  <c r="O91" s="74">
        <v>0</v>
      </c>
      <c r="P91" s="74">
        <v>0</v>
      </c>
    </row>
    <row r="92" spans="1:16" ht="15.75" customHeight="1">
      <c r="A92" s="197"/>
      <c r="B92" s="84" t="s">
        <v>99</v>
      </c>
      <c r="C92" s="78" t="s">
        <v>101</v>
      </c>
      <c r="D92" s="26">
        <v>3000</v>
      </c>
      <c r="E92" s="26">
        <f>SUM(L92+F92)</f>
        <v>8352.5400000000009</v>
      </c>
      <c r="F92" s="26">
        <f>SUM(G92:K92)</f>
        <v>8352.5400000000009</v>
      </c>
      <c r="G92" s="26">
        <v>8352.5400000000009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</row>
    <row r="93" spans="1:16" ht="24.75" customHeight="1">
      <c r="A93" s="197"/>
      <c r="B93" s="30">
        <v>2920</v>
      </c>
      <c r="C93" s="42" t="s">
        <v>90</v>
      </c>
      <c r="D93" s="26">
        <v>2137466</v>
      </c>
      <c r="E93" s="26">
        <f>SUM(L93+F93)</f>
        <v>1356860</v>
      </c>
      <c r="F93" s="26">
        <f>SUM(G93:K93)</f>
        <v>1356860</v>
      </c>
      <c r="G93" s="26">
        <v>1356860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</row>
    <row r="94" spans="1:16" ht="23.25" customHeight="1">
      <c r="A94" s="198"/>
      <c r="B94" s="30">
        <v>2920</v>
      </c>
      <c r="C94" s="42" t="s">
        <v>91</v>
      </c>
      <c r="D94" s="26">
        <v>1369760</v>
      </c>
      <c r="E94" s="26">
        <f>SUM(L94+F94)</f>
        <v>684882</v>
      </c>
      <c r="F94" s="26">
        <f>SUM(G94:K94)</f>
        <v>684882</v>
      </c>
      <c r="G94" s="26">
        <v>684882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</row>
    <row r="95" spans="1:16" ht="23.25" customHeight="1">
      <c r="A95" s="108">
        <v>801</v>
      </c>
      <c r="B95" s="108"/>
      <c r="C95" s="108" t="s">
        <v>92</v>
      </c>
      <c r="D95" s="79">
        <f>SUM(D96+D97+D109+D110+D111)</f>
        <v>156739</v>
      </c>
      <c r="E95" s="79">
        <f t="shared" ref="E95:P95" si="29">SUM(E96+E97+E109+E110+E111)</f>
        <v>86325.26</v>
      </c>
      <c r="F95" s="79">
        <f t="shared" si="29"/>
        <v>86325.26</v>
      </c>
      <c r="G95" s="79">
        <f t="shared" si="29"/>
        <v>86123.06</v>
      </c>
      <c r="H95" s="79">
        <f t="shared" si="29"/>
        <v>202.2</v>
      </c>
      <c r="I95" s="79">
        <f t="shared" si="29"/>
        <v>0</v>
      </c>
      <c r="J95" s="79">
        <f t="shared" si="29"/>
        <v>0</v>
      </c>
      <c r="K95" s="79">
        <f t="shared" si="29"/>
        <v>0</v>
      </c>
      <c r="L95" s="79">
        <f t="shared" si="29"/>
        <v>0</v>
      </c>
      <c r="M95" s="79">
        <f t="shared" si="29"/>
        <v>0</v>
      </c>
      <c r="N95" s="79">
        <f t="shared" si="29"/>
        <v>0</v>
      </c>
      <c r="O95" s="79">
        <f t="shared" si="29"/>
        <v>0</v>
      </c>
      <c r="P95" s="79">
        <f t="shared" si="29"/>
        <v>0</v>
      </c>
    </row>
    <row r="96" spans="1:16" ht="23.25" customHeight="1">
      <c r="A96" s="89"/>
      <c r="B96" s="84" t="s">
        <v>130</v>
      </c>
      <c r="C96" s="73" t="s">
        <v>86</v>
      </c>
      <c r="D96" s="80">
        <v>0</v>
      </c>
      <c r="E96" s="74">
        <f>SUM(L96+F96)</f>
        <v>61</v>
      </c>
      <c r="F96" s="74">
        <f>SUM(G96:K96)</f>
        <v>61</v>
      </c>
      <c r="G96" s="74">
        <v>61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</row>
    <row r="97" spans="1:16" ht="23.25" customHeight="1">
      <c r="A97" s="91"/>
      <c r="B97" s="24" t="s">
        <v>125</v>
      </c>
      <c r="C97" s="34" t="s">
        <v>56</v>
      </c>
      <c r="D97" s="32">
        <v>60000</v>
      </c>
      <c r="E97" s="26">
        <f>SUM(L97+F97)</f>
        <v>37788</v>
      </c>
      <c r="F97" s="26">
        <f>SUM(G97:K97)</f>
        <v>37788</v>
      </c>
      <c r="G97" s="26">
        <v>37788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</row>
    <row r="98" spans="1:16" ht="15" customHeight="1">
      <c r="A98" s="97"/>
      <c r="B98" s="103"/>
      <c r="C98" s="75"/>
      <c r="D98" s="81"/>
      <c r="E98" s="76"/>
      <c r="F98" s="76"/>
      <c r="G98" s="76"/>
      <c r="H98" s="81"/>
      <c r="I98" s="81"/>
      <c r="J98" s="81"/>
      <c r="K98" s="81"/>
      <c r="L98" s="81"/>
      <c r="M98" s="81"/>
      <c r="N98" s="81"/>
      <c r="O98" s="81"/>
      <c r="P98" s="173" t="s">
        <v>199</v>
      </c>
    </row>
    <row r="99" spans="1:16" ht="21" customHeight="1">
      <c r="A99" s="97"/>
      <c r="B99" s="103"/>
      <c r="C99" s="75"/>
      <c r="D99" s="75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</row>
    <row r="100" spans="1:16" ht="12.75" customHeight="1">
      <c r="A100" s="17"/>
      <c r="B100" s="17"/>
      <c r="C100" s="114"/>
      <c r="D100" s="17"/>
      <c r="E100" s="125"/>
      <c r="F100" s="176" t="s">
        <v>1</v>
      </c>
      <c r="G100" s="177"/>
      <c r="H100" s="177"/>
      <c r="I100" s="177"/>
      <c r="J100" s="177"/>
      <c r="K100" s="177"/>
      <c r="L100" s="177"/>
      <c r="M100" s="177"/>
      <c r="N100" s="177"/>
      <c r="O100" s="177"/>
      <c r="P100" s="178"/>
    </row>
    <row r="101" spans="1:16" ht="15" customHeight="1">
      <c r="A101" s="13"/>
      <c r="B101" s="13"/>
      <c r="C101" s="115"/>
      <c r="D101" s="13"/>
      <c r="E101" s="126"/>
      <c r="F101" s="176" t="s">
        <v>2</v>
      </c>
      <c r="G101" s="177"/>
      <c r="H101" s="177"/>
      <c r="I101" s="177"/>
      <c r="J101" s="177"/>
      <c r="K101" s="178"/>
      <c r="L101" s="176" t="s">
        <v>3</v>
      </c>
      <c r="M101" s="177"/>
      <c r="N101" s="177"/>
      <c r="O101" s="177"/>
      <c r="P101" s="178"/>
    </row>
    <row r="102" spans="1:16" ht="14.25" customHeight="1">
      <c r="A102" s="110" t="s">
        <v>4</v>
      </c>
      <c r="B102" s="110" t="s">
        <v>5</v>
      </c>
      <c r="C102" s="111" t="s">
        <v>6</v>
      </c>
      <c r="D102" s="110" t="s">
        <v>171</v>
      </c>
      <c r="E102" s="111" t="s">
        <v>172</v>
      </c>
      <c r="F102" s="110" t="s">
        <v>8</v>
      </c>
      <c r="G102" s="176" t="s">
        <v>1</v>
      </c>
      <c r="H102" s="177"/>
      <c r="I102" s="177"/>
      <c r="J102" s="177"/>
      <c r="K102" s="178"/>
      <c r="L102" s="111" t="s">
        <v>8</v>
      </c>
      <c r="M102" s="179" t="s">
        <v>1</v>
      </c>
      <c r="N102" s="180"/>
      <c r="O102" s="180"/>
      <c r="P102" s="181"/>
    </row>
    <row r="103" spans="1:16" ht="12.75" customHeight="1">
      <c r="A103" s="110"/>
      <c r="B103" s="110"/>
      <c r="C103" s="111"/>
      <c r="D103" s="110" t="s">
        <v>195</v>
      </c>
      <c r="E103" s="111" t="s">
        <v>173</v>
      </c>
      <c r="F103" s="110"/>
      <c r="G103" s="174" t="s">
        <v>10</v>
      </c>
      <c r="H103" s="50" t="s">
        <v>11</v>
      </c>
      <c r="I103" s="53" t="s">
        <v>12</v>
      </c>
      <c r="J103" s="54" t="s">
        <v>13</v>
      </c>
      <c r="K103" s="54" t="s">
        <v>14</v>
      </c>
      <c r="L103" s="111"/>
      <c r="M103" s="54" t="s">
        <v>15</v>
      </c>
      <c r="N103" s="58" t="s">
        <v>16</v>
      </c>
      <c r="O103" s="60" t="s">
        <v>17</v>
      </c>
      <c r="P103" s="152" t="s">
        <v>14</v>
      </c>
    </row>
    <row r="104" spans="1:16" ht="12.75" customHeight="1">
      <c r="A104" s="110"/>
      <c r="B104" s="110"/>
      <c r="C104" s="111"/>
      <c r="D104" s="110" t="s">
        <v>194</v>
      </c>
      <c r="E104" s="111" t="s">
        <v>174</v>
      </c>
      <c r="F104" s="110"/>
      <c r="G104" s="175"/>
      <c r="H104" s="51" t="s">
        <v>18</v>
      </c>
      <c r="I104" s="53" t="s">
        <v>19</v>
      </c>
      <c r="J104" s="55" t="s">
        <v>20</v>
      </c>
      <c r="K104" s="55" t="s">
        <v>21</v>
      </c>
      <c r="L104" s="111"/>
      <c r="M104" s="55" t="s">
        <v>22</v>
      </c>
      <c r="N104" s="58" t="s">
        <v>23</v>
      </c>
      <c r="O104" s="61" t="s">
        <v>24</v>
      </c>
      <c r="P104" s="152" t="s">
        <v>25</v>
      </c>
    </row>
    <row r="105" spans="1:16" ht="13.5" customHeight="1">
      <c r="A105" s="110"/>
      <c r="B105" s="110"/>
      <c r="C105" s="111"/>
      <c r="D105" s="110"/>
      <c r="E105" s="111" t="s">
        <v>175</v>
      </c>
      <c r="F105" s="110"/>
      <c r="G105" s="112"/>
      <c r="H105" s="51" t="s">
        <v>27</v>
      </c>
      <c r="I105" s="53" t="s">
        <v>28</v>
      </c>
      <c r="J105" s="55" t="s">
        <v>29</v>
      </c>
      <c r="K105" s="55" t="s">
        <v>30</v>
      </c>
      <c r="L105" s="111"/>
      <c r="M105" s="55" t="s">
        <v>31</v>
      </c>
      <c r="N105" s="58" t="s">
        <v>32</v>
      </c>
      <c r="O105" s="61" t="s">
        <v>33</v>
      </c>
      <c r="P105" s="152" t="s">
        <v>34</v>
      </c>
    </row>
    <row r="106" spans="1:16" ht="15" customHeight="1">
      <c r="A106" s="110"/>
      <c r="B106" s="110"/>
      <c r="C106" s="111"/>
      <c r="D106" s="110"/>
      <c r="E106" s="111"/>
      <c r="F106" s="110" t="s">
        <v>35</v>
      </c>
      <c r="G106" s="112"/>
      <c r="H106" s="51" t="s">
        <v>36</v>
      </c>
      <c r="I106" s="53" t="s">
        <v>37</v>
      </c>
      <c r="J106" s="55" t="s">
        <v>38</v>
      </c>
      <c r="K106" s="55" t="s">
        <v>39</v>
      </c>
      <c r="L106" s="57" t="s">
        <v>40</v>
      </c>
      <c r="M106" s="55"/>
      <c r="N106" s="58" t="s">
        <v>41</v>
      </c>
      <c r="O106" s="61" t="s">
        <v>42</v>
      </c>
      <c r="P106" s="152" t="s">
        <v>43</v>
      </c>
    </row>
    <row r="107" spans="1:16" ht="9.75" customHeight="1">
      <c r="A107" s="47"/>
      <c r="B107" s="47"/>
      <c r="C107" s="116"/>
      <c r="D107" s="47"/>
      <c r="E107" s="127"/>
      <c r="F107" s="47"/>
      <c r="G107" s="113"/>
      <c r="H107" s="52" t="s">
        <v>44</v>
      </c>
      <c r="I107" s="65" t="s">
        <v>45</v>
      </c>
      <c r="J107" s="56"/>
      <c r="K107" s="56" t="s">
        <v>46</v>
      </c>
      <c r="L107" s="66" t="s">
        <v>47</v>
      </c>
      <c r="M107" s="56" t="s">
        <v>48</v>
      </c>
      <c r="N107" s="67" t="s">
        <v>49</v>
      </c>
      <c r="O107" s="62" t="s">
        <v>50</v>
      </c>
      <c r="P107" s="153" t="s">
        <v>51</v>
      </c>
    </row>
    <row r="108" spans="1:16" ht="10.5" customHeight="1">
      <c r="A108" s="85">
        <v>1</v>
      </c>
      <c r="B108" s="85">
        <v>2</v>
      </c>
      <c r="C108" s="117">
        <v>3</v>
      </c>
      <c r="D108" s="85">
        <v>4</v>
      </c>
      <c r="E108" s="128">
        <v>5</v>
      </c>
      <c r="F108" s="85">
        <v>6</v>
      </c>
      <c r="G108" s="85">
        <v>7</v>
      </c>
      <c r="H108" s="85">
        <v>8</v>
      </c>
      <c r="I108" s="85">
        <v>9</v>
      </c>
      <c r="J108" s="85">
        <v>10</v>
      </c>
      <c r="K108" s="85">
        <v>11</v>
      </c>
      <c r="L108" s="85">
        <v>12</v>
      </c>
      <c r="M108" s="85">
        <v>13</v>
      </c>
      <c r="N108" s="85">
        <v>14</v>
      </c>
      <c r="O108" s="85">
        <v>15</v>
      </c>
      <c r="P108" s="85">
        <v>16</v>
      </c>
    </row>
    <row r="109" spans="1:16" ht="14.25" customHeight="1">
      <c r="A109" s="90"/>
      <c r="B109" s="84" t="s">
        <v>126</v>
      </c>
      <c r="C109" s="34" t="s">
        <v>134</v>
      </c>
      <c r="D109" s="80">
        <v>200</v>
      </c>
      <c r="E109" s="74">
        <f>SUM(L109+F109)</f>
        <v>106.06</v>
      </c>
      <c r="F109" s="74">
        <f>SUM(G109:K109)</f>
        <v>106.06</v>
      </c>
      <c r="G109" s="74">
        <v>106.06</v>
      </c>
      <c r="H109" s="80">
        <v>0</v>
      </c>
      <c r="I109" s="80">
        <v>0</v>
      </c>
      <c r="J109" s="80">
        <v>0</v>
      </c>
      <c r="K109" s="80">
        <v>0</v>
      </c>
      <c r="L109" s="80">
        <v>0</v>
      </c>
      <c r="M109" s="80">
        <v>0</v>
      </c>
      <c r="N109" s="80">
        <v>0</v>
      </c>
      <c r="O109" s="80">
        <v>0</v>
      </c>
      <c r="P109" s="80">
        <v>0</v>
      </c>
    </row>
    <row r="110" spans="1:16" ht="57" customHeight="1">
      <c r="A110" s="90"/>
      <c r="B110" s="135">
        <v>2010</v>
      </c>
      <c r="C110" s="86" t="s">
        <v>167</v>
      </c>
      <c r="D110" s="149">
        <v>203</v>
      </c>
      <c r="E110" s="74">
        <f>SUM(L110+F110)</f>
        <v>202.2</v>
      </c>
      <c r="F110" s="74">
        <f>SUM(G110:K110)</f>
        <v>202.2</v>
      </c>
      <c r="G110" s="74">
        <v>0</v>
      </c>
      <c r="H110" s="74">
        <v>202.2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</row>
    <row r="111" spans="1:16" ht="45" customHeight="1">
      <c r="A111" s="91"/>
      <c r="B111" s="72">
        <v>2030</v>
      </c>
      <c r="C111" s="86" t="s">
        <v>166</v>
      </c>
      <c r="D111" s="149">
        <v>96336</v>
      </c>
      <c r="E111" s="74">
        <f>SUM(L111+F111)</f>
        <v>48168</v>
      </c>
      <c r="F111" s="74">
        <f>SUM(G111:K111)</f>
        <v>48168</v>
      </c>
      <c r="G111" s="74">
        <v>48168</v>
      </c>
      <c r="H111" s="80">
        <v>0</v>
      </c>
      <c r="I111" s="80">
        <v>0</v>
      </c>
      <c r="J111" s="80">
        <v>0</v>
      </c>
      <c r="K111" s="80">
        <v>0</v>
      </c>
      <c r="L111" s="80">
        <v>0</v>
      </c>
      <c r="M111" s="80">
        <v>0</v>
      </c>
      <c r="N111" s="80">
        <v>0</v>
      </c>
      <c r="O111" s="80">
        <v>0</v>
      </c>
      <c r="P111" s="80">
        <v>0</v>
      </c>
    </row>
    <row r="112" spans="1:16" ht="22.5" customHeight="1">
      <c r="A112" s="22">
        <v>851</v>
      </c>
      <c r="B112" s="22"/>
      <c r="C112" s="22" t="s">
        <v>93</v>
      </c>
      <c r="D112" s="79">
        <f>SUM(D113)</f>
        <v>40000</v>
      </c>
      <c r="E112" s="23">
        <f t="shared" ref="E112:N112" si="30">SUM(E113)</f>
        <v>25297.72</v>
      </c>
      <c r="F112" s="23">
        <f t="shared" si="30"/>
        <v>25297.72</v>
      </c>
      <c r="G112" s="23">
        <f t="shared" si="30"/>
        <v>25297.72</v>
      </c>
      <c r="H112" s="23">
        <f t="shared" si="30"/>
        <v>0</v>
      </c>
      <c r="I112" s="23">
        <f t="shared" si="30"/>
        <v>0</v>
      </c>
      <c r="J112" s="23">
        <f t="shared" si="30"/>
        <v>0</v>
      </c>
      <c r="K112" s="23">
        <f t="shared" si="30"/>
        <v>0</v>
      </c>
      <c r="L112" s="23">
        <f t="shared" si="30"/>
        <v>0</v>
      </c>
      <c r="M112" s="23">
        <f t="shared" si="30"/>
        <v>0</v>
      </c>
      <c r="N112" s="23">
        <f t="shared" si="30"/>
        <v>0</v>
      </c>
      <c r="O112" s="23">
        <v>0</v>
      </c>
      <c r="P112" s="23">
        <f>SUM(P113)</f>
        <v>0</v>
      </c>
    </row>
    <row r="113" spans="1:16" ht="22.5" customHeight="1">
      <c r="A113" s="29"/>
      <c r="B113" s="24" t="s">
        <v>138</v>
      </c>
      <c r="C113" s="42" t="s">
        <v>162</v>
      </c>
      <c r="D113" s="132">
        <v>40000</v>
      </c>
      <c r="E113" s="26">
        <f>SUM(L113+F113)</f>
        <v>25297.72</v>
      </c>
      <c r="F113" s="26">
        <f>SUM(G113:K113)</f>
        <v>25297.72</v>
      </c>
      <c r="G113" s="26">
        <v>25297.72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</row>
    <row r="114" spans="1:16" ht="18" customHeight="1">
      <c r="A114" s="47">
        <v>852</v>
      </c>
      <c r="B114" s="47"/>
      <c r="C114" s="47" t="s">
        <v>96</v>
      </c>
      <c r="D114" s="150">
        <f>SUM(D115:D118)</f>
        <v>159202</v>
      </c>
      <c r="E114" s="105">
        <f t="shared" ref="E114:P114" si="31">SUM(E115:E118)</f>
        <v>91459.4</v>
      </c>
      <c r="F114" s="105">
        <f t="shared" si="31"/>
        <v>91459.4</v>
      </c>
      <c r="G114" s="105">
        <f t="shared" si="31"/>
        <v>83558.399999999994</v>
      </c>
      <c r="H114" s="105">
        <f t="shared" si="31"/>
        <v>7901</v>
      </c>
      <c r="I114" s="105">
        <f t="shared" si="31"/>
        <v>0</v>
      </c>
      <c r="J114" s="105">
        <f t="shared" si="31"/>
        <v>0</v>
      </c>
      <c r="K114" s="105">
        <f t="shared" si="31"/>
        <v>0</v>
      </c>
      <c r="L114" s="105">
        <f t="shared" si="31"/>
        <v>0</v>
      </c>
      <c r="M114" s="105">
        <f t="shared" si="31"/>
        <v>0</v>
      </c>
      <c r="N114" s="105">
        <f t="shared" si="31"/>
        <v>0</v>
      </c>
      <c r="O114" s="105">
        <f t="shared" si="31"/>
        <v>0</v>
      </c>
      <c r="P114" s="105">
        <f t="shared" si="31"/>
        <v>0</v>
      </c>
    </row>
    <row r="115" spans="1:16" ht="15" customHeight="1">
      <c r="A115" s="195"/>
      <c r="B115" s="24" t="s">
        <v>125</v>
      </c>
      <c r="C115" s="34" t="s">
        <v>56</v>
      </c>
      <c r="D115" s="32">
        <v>500</v>
      </c>
      <c r="E115" s="26">
        <f>SUM(L115+F115)</f>
        <v>316.39999999999998</v>
      </c>
      <c r="F115" s="26">
        <f>SUM(G115:K115)</f>
        <v>316.39999999999998</v>
      </c>
      <c r="G115" s="32">
        <v>316.39999999999998</v>
      </c>
      <c r="H115" s="32">
        <v>0</v>
      </c>
      <c r="I115" s="32">
        <v>0</v>
      </c>
      <c r="J115" s="32">
        <v>0</v>
      </c>
      <c r="K115" s="32"/>
      <c r="L115" s="32">
        <v>0</v>
      </c>
      <c r="M115" s="32">
        <v>0</v>
      </c>
      <c r="N115" s="32">
        <v>0</v>
      </c>
      <c r="O115" s="32">
        <v>0</v>
      </c>
      <c r="P115" s="32">
        <v>0</v>
      </c>
    </row>
    <row r="116" spans="1:16" ht="15" customHeight="1">
      <c r="A116" s="186"/>
      <c r="B116" s="84" t="s">
        <v>99</v>
      </c>
      <c r="C116" s="78" t="s">
        <v>101</v>
      </c>
      <c r="D116" s="32">
        <v>0</v>
      </c>
      <c r="E116" s="26">
        <f>SUM(L116+F116)</f>
        <v>32</v>
      </c>
      <c r="F116" s="26">
        <f>SUM(G116:K116)</f>
        <v>32</v>
      </c>
      <c r="G116" s="26">
        <v>32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</row>
    <row r="117" spans="1:16" ht="58.5" customHeight="1">
      <c r="A117" s="186"/>
      <c r="B117" s="24">
        <v>2010</v>
      </c>
      <c r="C117" s="86" t="s">
        <v>167</v>
      </c>
      <c r="D117" s="132">
        <v>15514</v>
      </c>
      <c r="E117" s="26">
        <f>SUM(L117+F117)</f>
        <v>7901</v>
      </c>
      <c r="F117" s="26">
        <f>SUM(G117:K117)</f>
        <v>7901</v>
      </c>
      <c r="G117" s="26">
        <v>0</v>
      </c>
      <c r="H117" s="26">
        <v>7901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</row>
    <row r="118" spans="1:16" ht="48.75" customHeight="1">
      <c r="A118" s="187"/>
      <c r="B118" s="24">
        <v>2030</v>
      </c>
      <c r="C118" s="86" t="s">
        <v>166</v>
      </c>
      <c r="D118" s="132">
        <v>143188</v>
      </c>
      <c r="E118" s="26">
        <f>SUM(L118+F118)</f>
        <v>83210</v>
      </c>
      <c r="F118" s="26">
        <f>SUM(G118:K118)</f>
        <v>83210</v>
      </c>
      <c r="G118" s="26">
        <v>83210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</row>
    <row r="119" spans="1:16" ht="23.25" customHeight="1">
      <c r="A119" s="108">
        <v>854</v>
      </c>
      <c r="B119" s="108"/>
      <c r="C119" s="108" t="s">
        <v>188</v>
      </c>
      <c r="D119" s="79">
        <f>SUM(D120)</f>
        <v>6445</v>
      </c>
      <c r="E119" s="23">
        <f t="shared" ref="E119:N119" si="32">SUM(E120)</f>
        <v>6445</v>
      </c>
      <c r="F119" s="23">
        <f t="shared" si="32"/>
        <v>6445</v>
      </c>
      <c r="G119" s="23">
        <f t="shared" si="32"/>
        <v>6445</v>
      </c>
      <c r="H119" s="23">
        <f t="shared" si="32"/>
        <v>0</v>
      </c>
      <c r="I119" s="23">
        <f t="shared" si="32"/>
        <v>0</v>
      </c>
      <c r="J119" s="23">
        <f t="shared" si="32"/>
        <v>0</v>
      </c>
      <c r="K119" s="23">
        <f t="shared" si="32"/>
        <v>0</v>
      </c>
      <c r="L119" s="23">
        <f t="shared" si="32"/>
        <v>0</v>
      </c>
      <c r="M119" s="23">
        <f t="shared" si="32"/>
        <v>0</v>
      </c>
      <c r="N119" s="23">
        <f t="shared" si="32"/>
        <v>0</v>
      </c>
      <c r="O119" s="23">
        <v>0</v>
      </c>
      <c r="P119" s="23">
        <f>SUM(P120)</f>
        <v>0</v>
      </c>
    </row>
    <row r="120" spans="1:16" ht="52.5" customHeight="1">
      <c r="A120" s="29"/>
      <c r="B120" s="24">
        <v>2030</v>
      </c>
      <c r="C120" s="86" t="s">
        <v>166</v>
      </c>
      <c r="D120" s="132">
        <v>6445</v>
      </c>
      <c r="E120" s="26">
        <f>SUM(L120+F120)</f>
        <v>6445</v>
      </c>
      <c r="F120" s="26">
        <f>SUM(G120:K120)</f>
        <v>6445</v>
      </c>
      <c r="G120" s="26">
        <v>6445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</row>
    <row r="121" spans="1:16" ht="15" customHeight="1">
      <c r="A121" s="169"/>
      <c r="B121" s="103"/>
      <c r="C121" s="170"/>
      <c r="D121" s="155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173" t="s">
        <v>200</v>
      </c>
    </row>
    <row r="122" spans="1:16" ht="9" customHeight="1">
      <c r="A122" s="97"/>
      <c r="B122" s="103"/>
      <c r="C122" s="75"/>
      <c r="D122" s="75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</row>
    <row r="123" spans="1:16" ht="12" customHeight="1">
      <c r="A123" s="17"/>
      <c r="B123" s="17"/>
      <c r="C123" s="114"/>
      <c r="D123" s="17"/>
      <c r="E123" s="125"/>
      <c r="F123" s="176" t="s">
        <v>1</v>
      </c>
      <c r="G123" s="177"/>
      <c r="H123" s="177"/>
      <c r="I123" s="177"/>
      <c r="J123" s="177"/>
      <c r="K123" s="177"/>
      <c r="L123" s="177"/>
      <c r="M123" s="177"/>
      <c r="N123" s="177"/>
      <c r="O123" s="177"/>
      <c r="P123" s="178"/>
    </row>
    <row r="124" spans="1:16" ht="16.5" customHeight="1">
      <c r="A124" s="13"/>
      <c r="B124" s="13"/>
      <c r="C124" s="115"/>
      <c r="D124" s="13"/>
      <c r="E124" s="126"/>
      <c r="F124" s="176" t="s">
        <v>2</v>
      </c>
      <c r="G124" s="177"/>
      <c r="H124" s="177"/>
      <c r="I124" s="177"/>
      <c r="J124" s="177"/>
      <c r="K124" s="178"/>
      <c r="L124" s="176" t="s">
        <v>3</v>
      </c>
      <c r="M124" s="177"/>
      <c r="N124" s="177"/>
      <c r="O124" s="177"/>
      <c r="P124" s="178"/>
    </row>
    <row r="125" spans="1:16" ht="15" customHeight="1">
      <c r="A125" s="110" t="s">
        <v>4</v>
      </c>
      <c r="B125" s="110" t="s">
        <v>5</v>
      </c>
      <c r="C125" s="111" t="s">
        <v>6</v>
      </c>
      <c r="D125" s="110" t="s">
        <v>171</v>
      </c>
      <c r="E125" s="111" t="s">
        <v>172</v>
      </c>
      <c r="F125" s="110" t="s">
        <v>8</v>
      </c>
      <c r="G125" s="176" t="s">
        <v>1</v>
      </c>
      <c r="H125" s="177"/>
      <c r="I125" s="177"/>
      <c r="J125" s="177"/>
      <c r="K125" s="178"/>
      <c r="L125" s="111" t="s">
        <v>8</v>
      </c>
      <c r="M125" s="179" t="s">
        <v>1</v>
      </c>
      <c r="N125" s="180"/>
      <c r="O125" s="180"/>
      <c r="P125" s="181"/>
    </row>
    <row r="126" spans="1:16" ht="12.75" customHeight="1">
      <c r="A126" s="110"/>
      <c r="B126" s="110"/>
      <c r="C126" s="111"/>
      <c r="D126" s="110" t="s">
        <v>195</v>
      </c>
      <c r="E126" s="111" t="s">
        <v>173</v>
      </c>
      <c r="F126" s="110"/>
      <c r="G126" s="174" t="s">
        <v>10</v>
      </c>
      <c r="H126" s="50" t="s">
        <v>11</v>
      </c>
      <c r="I126" s="53" t="s">
        <v>12</v>
      </c>
      <c r="J126" s="54" t="s">
        <v>13</v>
      </c>
      <c r="K126" s="54" t="s">
        <v>14</v>
      </c>
      <c r="L126" s="111"/>
      <c r="M126" s="54" t="s">
        <v>15</v>
      </c>
      <c r="N126" s="58" t="s">
        <v>16</v>
      </c>
      <c r="O126" s="60" t="s">
        <v>17</v>
      </c>
      <c r="P126" s="152" t="s">
        <v>14</v>
      </c>
    </row>
    <row r="127" spans="1:16" ht="11.25" customHeight="1">
      <c r="A127" s="110"/>
      <c r="B127" s="110"/>
      <c r="C127" s="111"/>
      <c r="D127" s="110" t="s">
        <v>194</v>
      </c>
      <c r="E127" s="111" t="s">
        <v>174</v>
      </c>
      <c r="F127" s="110"/>
      <c r="G127" s="175"/>
      <c r="H127" s="51" t="s">
        <v>18</v>
      </c>
      <c r="I127" s="53" t="s">
        <v>19</v>
      </c>
      <c r="J127" s="55" t="s">
        <v>20</v>
      </c>
      <c r="K127" s="55" t="s">
        <v>21</v>
      </c>
      <c r="L127" s="111"/>
      <c r="M127" s="55" t="s">
        <v>22</v>
      </c>
      <c r="N127" s="58" t="s">
        <v>23</v>
      </c>
      <c r="O127" s="61" t="s">
        <v>24</v>
      </c>
      <c r="P127" s="152" t="s">
        <v>25</v>
      </c>
    </row>
    <row r="128" spans="1:16" ht="12" customHeight="1">
      <c r="A128" s="110"/>
      <c r="B128" s="110"/>
      <c r="C128" s="111"/>
      <c r="D128" s="110"/>
      <c r="E128" s="111" t="s">
        <v>175</v>
      </c>
      <c r="F128" s="110"/>
      <c r="G128" s="112"/>
      <c r="H128" s="51" t="s">
        <v>27</v>
      </c>
      <c r="I128" s="53" t="s">
        <v>28</v>
      </c>
      <c r="J128" s="55" t="s">
        <v>29</v>
      </c>
      <c r="K128" s="55" t="s">
        <v>30</v>
      </c>
      <c r="L128" s="111"/>
      <c r="M128" s="55" t="s">
        <v>31</v>
      </c>
      <c r="N128" s="58" t="s">
        <v>32</v>
      </c>
      <c r="O128" s="61" t="s">
        <v>33</v>
      </c>
      <c r="P128" s="152" t="s">
        <v>34</v>
      </c>
    </row>
    <row r="129" spans="1:16" ht="12.75" customHeight="1">
      <c r="A129" s="110"/>
      <c r="B129" s="110"/>
      <c r="C129" s="111"/>
      <c r="D129" s="110"/>
      <c r="E129" s="111"/>
      <c r="F129" s="110" t="s">
        <v>35</v>
      </c>
      <c r="G129" s="112"/>
      <c r="H129" s="51" t="s">
        <v>36</v>
      </c>
      <c r="I129" s="53" t="s">
        <v>37</v>
      </c>
      <c r="J129" s="55" t="s">
        <v>38</v>
      </c>
      <c r="K129" s="55" t="s">
        <v>39</v>
      </c>
      <c r="L129" s="57" t="s">
        <v>40</v>
      </c>
      <c r="M129" s="55"/>
      <c r="N129" s="58" t="s">
        <v>41</v>
      </c>
      <c r="O129" s="61" t="s">
        <v>42</v>
      </c>
      <c r="P129" s="152" t="s">
        <v>43</v>
      </c>
    </row>
    <row r="130" spans="1:16" ht="13.5" customHeight="1">
      <c r="A130" s="47"/>
      <c r="B130" s="47"/>
      <c r="C130" s="116"/>
      <c r="D130" s="47"/>
      <c r="E130" s="127"/>
      <c r="F130" s="47"/>
      <c r="G130" s="113"/>
      <c r="H130" s="52" t="s">
        <v>44</v>
      </c>
      <c r="I130" s="65" t="s">
        <v>45</v>
      </c>
      <c r="J130" s="56"/>
      <c r="K130" s="56" t="s">
        <v>46</v>
      </c>
      <c r="L130" s="66" t="s">
        <v>47</v>
      </c>
      <c r="M130" s="56" t="s">
        <v>48</v>
      </c>
      <c r="N130" s="67" t="s">
        <v>49</v>
      </c>
      <c r="O130" s="62" t="s">
        <v>50</v>
      </c>
      <c r="P130" s="153" t="s">
        <v>51</v>
      </c>
    </row>
    <row r="131" spans="1:16" ht="10.5" customHeight="1">
      <c r="A131" s="85">
        <v>1</v>
      </c>
      <c r="B131" s="85">
        <v>2</v>
      </c>
      <c r="C131" s="117">
        <v>3</v>
      </c>
      <c r="D131" s="85">
        <v>4</v>
      </c>
      <c r="E131" s="128">
        <v>5</v>
      </c>
      <c r="F131" s="85">
        <v>6</v>
      </c>
      <c r="G131" s="85">
        <v>7</v>
      </c>
      <c r="H131" s="85">
        <v>8</v>
      </c>
      <c r="I131" s="85">
        <v>9</v>
      </c>
      <c r="J131" s="85">
        <v>10</v>
      </c>
      <c r="K131" s="85">
        <v>11</v>
      </c>
      <c r="L131" s="85">
        <v>12</v>
      </c>
      <c r="M131" s="85">
        <v>13</v>
      </c>
      <c r="N131" s="85">
        <v>14</v>
      </c>
      <c r="O131" s="85">
        <v>15</v>
      </c>
      <c r="P131" s="85">
        <v>16</v>
      </c>
    </row>
    <row r="132" spans="1:16" ht="16.5" customHeight="1">
      <c r="A132" s="47">
        <v>855</v>
      </c>
      <c r="B132" s="47"/>
      <c r="C132" s="47" t="s">
        <v>165</v>
      </c>
      <c r="D132" s="150">
        <f>SUM(D133:D137)</f>
        <v>3319222</v>
      </c>
      <c r="E132" s="105">
        <f t="shared" ref="E132:P132" si="33">SUM(E133:E137)</f>
        <v>1796650.24</v>
      </c>
      <c r="F132" s="105">
        <f t="shared" si="33"/>
        <v>1796650.24</v>
      </c>
      <c r="G132" s="105">
        <f t="shared" si="33"/>
        <v>2025.24</v>
      </c>
      <c r="H132" s="105">
        <f t="shared" si="33"/>
        <v>1794625</v>
      </c>
      <c r="I132" s="105">
        <f t="shared" si="33"/>
        <v>0</v>
      </c>
      <c r="J132" s="105">
        <f t="shared" si="33"/>
        <v>0</v>
      </c>
      <c r="K132" s="105">
        <f t="shared" si="33"/>
        <v>0</v>
      </c>
      <c r="L132" s="105">
        <f t="shared" si="33"/>
        <v>0</v>
      </c>
      <c r="M132" s="105">
        <f t="shared" si="33"/>
        <v>0</v>
      </c>
      <c r="N132" s="105">
        <f t="shared" si="33"/>
        <v>0</v>
      </c>
      <c r="O132" s="105">
        <f t="shared" si="33"/>
        <v>0</v>
      </c>
      <c r="P132" s="105">
        <f t="shared" si="33"/>
        <v>0</v>
      </c>
    </row>
    <row r="133" spans="1:16" ht="14.45" customHeight="1">
      <c r="A133" s="186"/>
      <c r="B133" s="84" t="s">
        <v>126</v>
      </c>
      <c r="C133" s="28" t="s">
        <v>134</v>
      </c>
      <c r="D133" s="80">
        <v>1300</v>
      </c>
      <c r="E133" s="74">
        <f>SUM(L133+F133)</f>
        <v>698.46</v>
      </c>
      <c r="F133" s="74">
        <f>SUM(G133:K133)</f>
        <v>698.46</v>
      </c>
      <c r="G133" s="74">
        <v>698.46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74">
        <v>0</v>
      </c>
    </row>
    <row r="134" spans="1:16" ht="12" customHeight="1">
      <c r="A134" s="186"/>
      <c r="B134" s="84" t="s">
        <v>180</v>
      </c>
      <c r="C134" s="168" t="s">
        <v>181</v>
      </c>
      <c r="D134" s="149">
        <v>1700</v>
      </c>
      <c r="E134" s="26">
        <f>SUM(L134+F134)</f>
        <v>801.54</v>
      </c>
      <c r="F134" s="26">
        <f>SUM(G134:K134)</f>
        <v>801.54</v>
      </c>
      <c r="G134" s="26">
        <v>801.54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</row>
    <row r="135" spans="1:16" ht="51" customHeight="1">
      <c r="A135" s="186"/>
      <c r="B135" s="24">
        <v>2010</v>
      </c>
      <c r="C135" s="166" t="s">
        <v>167</v>
      </c>
      <c r="D135" s="132">
        <v>1058283</v>
      </c>
      <c r="E135" s="26">
        <f>SUM(L135+F135)</f>
        <v>590884</v>
      </c>
      <c r="F135" s="26">
        <f>SUM(G135:K135)</f>
        <v>590884</v>
      </c>
      <c r="G135" s="26">
        <v>0</v>
      </c>
      <c r="H135" s="26">
        <v>590884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</row>
    <row r="136" spans="1:16" ht="73.5" customHeight="1">
      <c r="A136" s="186"/>
      <c r="B136" s="24" t="s">
        <v>163</v>
      </c>
      <c r="C136" s="166" t="s">
        <v>164</v>
      </c>
      <c r="D136" s="132">
        <v>2256939</v>
      </c>
      <c r="E136" s="26">
        <f>SUM(L136+F136)</f>
        <v>1203741</v>
      </c>
      <c r="F136" s="26">
        <f>SUM(G136:K136)</f>
        <v>1203741</v>
      </c>
      <c r="G136" s="26">
        <v>0</v>
      </c>
      <c r="H136" s="26">
        <v>1203741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</row>
    <row r="137" spans="1:16" ht="33" customHeight="1">
      <c r="A137" s="187"/>
      <c r="B137" s="24">
        <v>2360</v>
      </c>
      <c r="C137" s="167" t="s">
        <v>168</v>
      </c>
      <c r="D137" s="134">
        <v>1000</v>
      </c>
      <c r="E137" s="26">
        <f>SUM(L137+F137)</f>
        <v>525.24</v>
      </c>
      <c r="F137" s="26">
        <f>SUM(G137:K137)</f>
        <v>525.24</v>
      </c>
      <c r="G137" s="26">
        <v>525.24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</row>
    <row r="138" spans="1:16" ht="22.5" customHeight="1">
      <c r="A138" s="108">
        <v>900</v>
      </c>
      <c r="B138" s="96"/>
      <c r="C138" s="45" t="s">
        <v>103</v>
      </c>
      <c r="D138" s="151">
        <f>SUM(D139:D143)</f>
        <v>284900</v>
      </c>
      <c r="E138" s="23">
        <f>SUM(E139:E143)</f>
        <v>130910.31000000001</v>
      </c>
      <c r="F138" s="23">
        <f>SUM(F139:F143)</f>
        <v>130910.31000000001</v>
      </c>
      <c r="G138" s="23">
        <f t="shared" ref="G138:P138" si="34">SUM(G139:G143)</f>
        <v>130910.31000000001</v>
      </c>
      <c r="H138" s="23">
        <f t="shared" si="34"/>
        <v>0</v>
      </c>
      <c r="I138" s="23">
        <f t="shared" si="34"/>
        <v>0</v>
      </c>
      <c r="J138" s="23">
        <f t="shared" si="34"/>
        <v>0</v>
      </c>
      <c r="K138" s="23">
        <f t="shared" si="34"/>
        <v>0</v>
      </c>
      <c r="L138" s="23">
        <f t="shared" si="34"/>
        <v>0</v>
      </c>
      <c r="M138" s="23">
        <f t="shared" si="34"/>
        <v>0</v>
      </c>
      <c r="N138" s="23">
        <f t="shared" si="34"/>
        <v>0</v>
      </c>
      <c r="O138" s="23">
        <f t="shared" si="34"/>
        <v>0</v>
      </c>
      <c r="P138" s="23">
        <f t="shared" si="34"/>
        <v>0</v>
      </c>
    </row>
    <row r="139" spans="1:16" ht="25.5" customHeight="1">
      <c r="A139" s="192"/>
      <c r="B139" s="24" t="s">
        <v>129</v>
      </c>
      <c r="C139" s="25" t="s">
        <v>117</v>
      </c>
      <c r="D139" s="132">
        <v>255000</v>
      </c>
      <c r="E139" s="26">
        <f>SUM(L139+F139)</f>
        <v>120997.46</v>
      </c>
      <c r="F139" s="26">
        <f>SUM(G139:K139)</f>
        <v>120997.46</v>
      </c>
      <c r="G139" s="26">
        <v>120997.46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</row>
    <row r="140" spans="1:16" ht="23.25" customHeight="1">
      <c r="A140" s="193"/>
      <c r="B140" s="24" t="s">
        <v>186</v>
      </c>
      <c r="C140" s="25" t="s">
        <v>187</v>
      </c>
      <c r="D140" s="132">
        <v>1200</v>
      </c>
      <c r="E140" s="26">
        <f>SUM(L140+F140)</f>
        <v>464</v>
      </c>
      <c r="F140" s="26">
        <f>SUM(G140:K140)</f>
        <v>464</v>
      </c>
      <c r="G140" s="26">
        <v>464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</row>
    <row r="141" spans="1:16" ht="15.75" customHeight="1">
      <c r="A141" s="193"/>
      <c r="B141" s="24" t="s">
        <v>130</v>
      </c>
      <c r="C141" s="28" t="s">
        <v>86</v>
      </c>
      <c r="D141" s="32">
        <v>5000</v>
      </c>
      <c r="E141" s="26">
        <f>SUM(L141+F141)</f>
        <v>2558.31</v>
      </c>
      <c r="F141" s="26">
        <f>SUM(G141:K141)</f>
        <v>2558.31</v>
      </c>
      <c r="G141" s="26">
        <v>2558.31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</row>
    <row r="142" spans="1:16" ht="21" customHeight="1">
      <c r="A142" s="193"/>
      <c r="B142" s="24" t="s">
        <v>137</v>
      </c>
      <c r="C142" s="25" t="s">
        <v>152</v>
      </c>
      <c r="D142" s="132">
        <v>1200</v>
      </c>
      <c r="E142" s="26">
        <f>SUM(L142+F142)</f>
        <v>390.55</v>
      </c>
      <c r="F142" s="26">
        <f>SUM(G142:K142)</f>
        <v>390.55</v>
      </c>
      <c r="G142" s="26">
        <v>390.55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</row>
    <row r="143" spans="1:16" ht="42.75" customHeight="1">
      <c r="A143" s="194"/>
      <c r="B143" s="24" t="s">
        <v>189</v>
      </c>
      <c r="C143" s="25" t="s">
        <v>190</v>
      </c>
      <c r="D143" s="132">
        <v>22500</v>
      </c>
      <c r="E143" s="26">
        <f>SUM(L143+F143)</f>
        <v>6499.99</v>
      </c>
      <c r="F143" s="26">
        <f>SUM(G143:K143)</f>
        <v>6499.99</v>
      </c>
      <c r="G143" s="26">
        <v>6499.99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</row>
    <row r="144" spans="1:16" ht="12.75" customHeight="1">
      <c r="A144" s="22">
        <v>926</v>
      </c>
      <c r="B144" s="96"/>
      <c r="C144" s="45" t="s">
        <v>191</v>
      </c>
      <c r="D144" s="151">
        <f t="shared" ref="D144:P144" si="35">SUM(D145:D145)</f>
        <v>7650</v>
      </c>
      <c r="E144" s="23">
        <f t="shared" si="35"/>
        <v>7650</v>
      </c>
      <c r="F144" s="23">
        <f t="shared" si="35"/>
        <v>7650</v>
      </c>
      <c r="G144" s="23">
        <f t="shared" si="35"/>
        <v>7650</v>
      </c>
      <c r="H144" s="23">
        <f t="shared" si="35"/>
        <v>0</v>
      </c>
      <c r="I144" s="23">
        <f t="shared" si="35"/>
        <v>0</v>
      </c>
      <c r="J144" s="23">
        <f t="shared" si="35"/>
        <v>0</v>
      </c>
      <c r="K144" s="23">
        <f t="shared" si="35"/>
        <v>0</v>
      </c>
      <c r="L144" s="23">
        <f t="shared" si="35"/>
        <v>0</v>
      </c>
      <c r="M144" s="23">
        <f t="shared" si="35"/>
        <v>0</v>
      </c>
      <c r="N144" s="23">
        <f t="shared" si="35"/>
        <v>0</v>
      </c>
      <c r="O144" s="23">
        <f t="shared" si="35"/>
        <v>0</v>
      </c>
      <c r="P144" s="23">
        <f t="shared" si="35"/>
        <v>0</v>
      </c>
    </row>
    <row r="145" spans="1:16" ht="30.75" customHeight="1">
      <c r="A145" s="109"/>
      <c r="B145" s="24" t="s">
        <v>192</v>
      </c>
      <c r="C145" s="25" t="s">
        <v>193</v>
      </c>
      <c r="D145" s="132">
        <v>7650</v>
      </c>
      <c r="E145" s="26">
        <f>SUM(L145+F145)</f>
        <v>7650</v>
      </c>
      <c r="F145" s="26">
        <f>SUM(G145:K145)</f>
        <v>7650</v>
      </c>
      <c r="G145" s="26">
        <v>7650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</row>
    <row r="146" spans="1:16" ht="15" customHeight="1">
      <c r="A146" s="185" t="s">
        <v>97</v>
      </c>
      <c r="B146" s="185"/>
      <c r="C146" s="185"/>
      <c r="D146" s="79">
        <f>SUM(D13+D16+D20+D22+D43+D57+D59+D62+D89+D95+D112+D114+D119+D132+D138+D144)</f>
        <v>11431753.300000001</v>
      </c>
      <c r="E146" s="79">
        <f t="shared" ref="E146:P146" si="36">SUM(E13+E16+E20+E22+E43+E57+E59+E62+E89+E95+E112+E114+E119+E132+E138+E144)</f>
        <v>6188973.1199999992</v>
      </c>
      <c r="F146" s="79">
        <f t="shared" si="36"/>
        <v>6163673.1199999992</v>
      </c>
      <c r="G146" s="79">
        <f t="shared" si="36"/>
        <v>4208228.17</v>
      </c>
      <c r="H146" s="79">
        <f t="shared" si="36"/>
        <v>1955444.95</v>
      </c>
      <c r="I146" s="79">
        <f t="shared" si="36"/>
        <v>0</v>
      </c>
      <c r="J146" s="79">
        <f t="shared" si="36"/>
        <v>0</v>
      </c>
      <c r="K146" s="79">
        <f t="shared" si="36"/>
        <v>0</v>
      </c>
      <c r="L146" s="79">
        <f t="shared" si="36"/>
        <v>25300</v>
      </c>
      <c r="M146" s="79">
        <f t="shared" si="36"/>
        <v>25300</v>
      </c>
      <c r="N146" s="79">
        <f t="shared" si="36"/>
        <v>0</v>
      </c>
      <c r="O146" s="79">
        <f t="shared" si="36"/>
        <v>0</v>
      </c>
      <c r="P146" s="79">
        <f t="shared" si="36"/>
        <v>0</v>
      </c>
    </row>
    <row r="147" spans="1:16" ht="11.25" customHeight="1">
      <c r="A147" s="6"/>
      <c r="B147" s="12"/>
      <c r="C147" s="12"/>
      <c r="D147" s="12"/>
      <c r="E147" s="201"/>
      <c r="F147" s="201"/>
      <c r="G147" s="69"/>
      <c r="H147" s="12"/>
      <c r="I147" s="201"/>
      <c r="J147" s="201"/>
      <c r="K147" s="12"/>
      <c r="L147" s="12"/>
      <c r="M147" s="12"/>
      <c r="N147" s="12"/>
      <c r="O147" s="12"/>
      <c r="P147" s="173" t="s">
        <v>201</v>
      </c>
    </row>
    <row r="148" spans="1:16">
      <c r="A148" s="6"/>
      <c r="B148" s="12"/>
      <c r="C148" s="12"/>
      <c r="D148" s="12"/>
      <c r="E148" s="201"/>
      <c r="F148" s="201"/>
      <c r="G148" s="69"/>
      <c r="H148" s="12"/>
      <c r="I148" s="69"/>
      <c r="J148" s="69"/>
      <c r="K148" s="12"/>
      <c r="L148" s="12"/>
      <c r="M148" s="12"/>
      <c r="N148" s="12"/>
      <c r="O148" s="12"/>
      <c r="P148" s="12"/>
    </row>
    <row r="149" spans="1:16">
      <c r="A149" s="6"/>
      <c r="B149" s="12"/>
      <c r="C149" s="12"/>
      <c r="D149" s="12">
        <v>11431753.300000001</v>
      </c>
      <c r="E149" s="201">
        <v>6188973.1200000001</v>
      </c>
      <c r="F149" s="201"/>
      <c r="G149" s="69"/>
      <c r="H149" s="12"/>
      <c r="I149" s="69"/>
      <c r="J149" s="69"/>
      <c r="K149" s="12"/>
      <c r="L149" s="12"/>
      <c r="M149" s="12"/>
      <c r="N149" s="12"/>
      <c r="O149" s="12"/>
      <c r="P149" s="12"/>
    </row>
    <row r="150" spans="1:16">
      <c r="A150" s="6"/>
      <c r="B150" s="12"/>
      <c r="C150" s="12"/>
      <c r="D150" s="83">
        <f>SUM(D146-D149)</f>
        <v>0</v>
      </c>
      <c r="E150" s="201">
        <f>SUM(E146-E149)</f>
        <v>-9.3132257461547852E-10</v>
      </c>
      <c r="F150" s="201"/>
      <c r="G150" s="69"/>
      <c r="H150" s="12"/>
      <c r="I150" s="12"/>
      <c r="J150" s="83"/>
      <c r="K150" s="12"/>
      <c r="L150" s="12"/>
      <c r="M150" s="12"/>
      <c r="N150" s="12"/>
      <c r="O150" s="12"/>
      <c r="P150" s="12"/>
    </row>
    <row r="151" spans="1:16">
      <c r="A151" s="6"/>
      <c r="B151" s="12"/>
      <c r="C151" s="12"/>
      <c r="D151" s="12"/>
      <c r="E151" s="83"/>
      <c r="G151" s="69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1:16">
      <c r="A152" s="6"/>
      <c r="B152" s="12"/>
      <c r="C152" s="12"/>
      <c r="D152" s="12"/>
      <c r="E152" s="12"/>
      <c r="G152" s="83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1:16">
      <c r="A153" s="6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1:16">
      <c r="A154" s="6"/>
      <c r="B154" s="6"/>
      <c r="C154" s="6"/>
      <c r="D154" s="6"/>
      <c r="E154" s="94"/>
      <c r="F154" s="6"/>
      <c r="G154" s="6"/>
      <c r="H154" s="200"/>
      <c r="I154" s="200"/>
      <c r="J154" s="200"/>
      <c r="K154" s="6"/>
      <c r="L154" s="6"/>
      <c r="M154" s="6"/>
      <c r="N154" s="6"/>
      <c r="O154" s="6"/>
      <c r="P154" s="6"/>
    </row>
    <row r="155" spans="1:1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</sheetData>
  <mergeCells count="51">
    <mergeCell ref="H154:J154"/>
    <mergeCell ref="I147:J147"/>
    <mergeCell ref="E150:F150"/>
    <mergeCell ref="E149:F149"/>
    <mergeCell ref="E147:F147"/>
    <mergeCell ref="E148:F148"/>
    <mergeCell ref="A146:C146"/>
    <mergeCell ref="A133:A137"/>
    <mergeCell ref="K1:N1"/>
    <mergeCell ref="B2:N2"/>
    <mergeCell ref="A14:A15"/>
    <mergeCell ref="A17:A19"/>
    <mergeCell ref="A115:A118"/>
    <mergeCell ref="A90:A94"/>
    <mergeCell ref="A44:A46"/>
    <mergeCell ref="A60:A61"/>
    <mergeCell ref="A139:A143"/>
    <mergeCell ref="L5:P5"/>
    <mergeCell ref="G103:G104"/>
    <mergeCell ref="F4:P4"/>
    <mergeCell ref="F5:K5"/>
    <mergeCell ref="M6:P6"/>
    <mergeCell ref="G6:K6"/>
    <mergeCell ref="G7:G8"/>
    <mergeCell ref="G73:G74"/>
    <mergeCell ref="F100:P100"/>
    <mergeCell ref="F101:K101"/>
    <mergeCell ref="L101:P101"/>
    <mergeCell ref="G102:K102"/>
    <mergeCell ref="M102:P102"/>
    <mergeCell ref="F70:P70"/>
    <mergeCell ref="F71:K71"/>
    <mergeCell ref="L71:P71"/>
    <mergeCell ref="G72:K72"/>
    <mergeCell ref="M72:P72"/>
    <mergeCell ref="F27:K27"/>
    <mergeCell ref="L27:P27"/>
    <mergeCell ref="G28:K28"/>
    <mergeCell ref="M28:P28"/>
    <mergeCell ref="G29:G30"/>
    <mergeCell ref="F49:K49"/>
    <mergeCell ref="L49:P49"/>
    <mergeCell ref="G50:K50"/>
    <mergeCell ref="M50:P50"/>
    <mergeCell ref="G51:G52"/>
    <mergeCell ref="G126:G127"/>
    <mergeCell ref="F123:P123"/>
    <mergeCell ref="F124:K124"/>
    <mergeCell ref="L124:P124"/>
    <mergeCell ref="G125:K125"/>
    <mergeCell ref="M125:P125"/>
  </mergeCells>
  <phoneticPr fontId="3" type="noConversion"/>
  <printOptions horizontalCentered="1"/>
  <pageMargins left="0.31496062992125984" right="0.31496062992125984" top="0.51181102362204722" bottom="0.70866141732283472" header="0.51181102362204722" footer="0.51181102362204722"/>
  <pageSetup paperSize="9" scale="9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3"/>
  <sheetViews>
    <sheetView topLeftCell="A22" workbookViewId="0">
      <selection activeCell="C4" sqref="C4"/>
    </sheetView>
  </sheetViews>
  <sheetFormatPr defaultRowHeight="12.75"/>
  <cols>
    <col min="3" max="3" width="19.28515625" customWidth="1"/>
  </cols>
  <sheetData>
    <row r="1" spans="1:15" ht="14.25">
      <c r="A1" s="6"/>
      <c r="B1" s="6"/>
      <c r="C1" s="6"/>
      <c r="D1" s="6"/>
      <c r="E1" s="7"/>
      <c r="F1" s="7"/>
      <c r="G1" s="7"/>
      <c r="H1" s="7"/>
      <c r="I1" s="7"/>
      <c r="J1" s="213" t="s">
        <v>0</v>
      </c>
      <c r="K1" s="213"/>
      <c r="L1" s="213"/>
      <c r="M1" s="213"/>
      <c r="N1" s="8"/>
      <c r="O1" s="6"/>
    </row>
    <row r="2" spans="1:15" ht="15">
      <c r="A2" s="6"/>
      <c r="B2" s="6"/>
      <c r="C2" s="6"/>
      <c r="D2" s="6"/>
      <c r="E2" s="9"/>
      <c r="F2" s="9"/>
      <c r="G2" s="9"/>
      <c r="H2" s="9"/>
      <c r="I2" s="9"/>
      <c r="J2" s="10" t="s">
        <v>104</v>
      </c>
      <c r="K2" s="10"/>
      <c r="L2" s="10"/>
      <c r="M2" s="10"/>
      <c r="N2" s="7"/>
      <c r="O2" s="7"/>
    </row>
    <row r="3" spans="1:15" ht="15">
      <c r="A3" s="6"/>
      <c r="B3" s="6"/>
      <c r="C3" s="6"/>
      <c r="D3" s="6"/>
      <c r="E3" s="9"/>
      <c r="F3" s="9"/>
      <c r="G3" s="9"/>
      <c r="H3" s="9"/>
      <c r="I3" s="9"/>
      <c r="J3" s="214" t="s">
        <v>105</v>
      </c>
      <c r="K3" s="214"/>
      <c r="L3" s="214"/>
      <c r="M3" s="214"/>
      <c r="N3" s="214"/>
      <c r="O3" s="214"/>
    </row>
    <row r="4" spans="1:15" ht="15">
      <c r="A4" s="6"/>
      <c r="B4" s="11"/>
      <c r="C4" s="7"/>
      <c r="D4" s="7"/>
      <c r="E4" s="7"/>
      <c r="F4" s="7"/>
      <c r="G4" s="7"/>
      <c r="H4" s="7"/>
      <c r="I4" s="7"/>
      <c r="J4" s="10"/>
      <c r="K4" s="10"/>
      <c r="L4" s="10"/>
      <c r="M4" s="10"/>
      <c r="N4" s="7"/>
      <c r="O4" s="7"/>
    </row>
    <row r="5" spans="1:15" ht="15.75">
      <c r="A5" s="6"/>
      <c r="B5" s="215" t="s">
        <v>106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11"/>
      <c r="O5" s="11"/>
    </row>
    <row r="6" spans="1:15">
      <c r="A6" s="6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7"/>
      <c r="B7" s="17"/>
      <c r="C7" s="14"/>
      <c r="D7" s="49"/>
      <c r="E7" s="216" t="s">
        <v>1</v>
      </c>
      <c r="F7" s="217"/>
      <c r="G7" s="217"/>
      <c r="H7" s="217"/>
      <c r="I7" s="217"/>
      <c r="J7" s="217"/>
      <c r="K7" s="217"/>
      <c r="L7" s="217"/>
      <c r="M7" s="217"/>
      <c r="N7" s="217"/>
      <c r="O7" s="204"/>
    </row>
    <row r="8" spans="1:15">
      <c r="A8" s="13"/>
      <c r="B8" s="13"/>
      <c r="C8" s="15"/>
      <c r="D8" s="48"/>
      <c r="E8" s="218" t="s">
        <v>2</v>
      </c>
      <c r="F8" s="219"/>
      <c r="G8" s="219"/>
      <c r="H8" s="219"/>
      <c r="I8" s="219"/>
      <c r="J8" s="220"/>
      <c r="K8" s="216" t="s">
        <v>3</v>
      </c>
      <c r="L8" s="217"/>
      <c r="M8" s="217"/>
      <c r="N8" s="217"/>
      <c r="O8" s="204"/>
    </row>
    <row r="9" spans="1:15">
      <c r="A9" s="18" t="s">
        <v>4</v>
      </c>
      <c r="B9" s="18" t="s">
        <v>5</v>
      </c>
      <c r="C9" s="16" t="s">
        <v>6</v>
      </c>
      <c r="D9" s="46" t="s">
        <v>7</v>
      </c>
      <c r="E9" s="202" t="s">
        <v>8</v>
      </c>
      <c r="F9" s="176" t="s">
        <v>1</v>
      </c>
      <c r="G9" s="203"/>
      <c r="H9" s="203"/>
      <c r="I9" s="203"/>
      <c r="J9" s="204"/>
      <c r="K9" s="205" t="s">
        <v>8</v>
      </c>
      <c r="L9" s="206" t="s">
        <v>1</v>
      </c>
      <c r="M9" s="207"/>
      <c r="N9" s="207"/>
      <c r="O9" s="208"/>
    </row>
    <row r="10" spans="1:15">
      <c r="A10" s="18"/>
      <c r="B10" s="18"/>
      <c r="C10" s="16"/>
      <c r="D10" s="46" t="s">
        <v>9</v>
      </c>
      <c r="E10" s="202"/>
      <c r="F10" s="205" t="s">
        <v>10</v>
      </c>
      <c r="G10" s="50" t="s">
        <v>11</v>
      </c>
      <c r="H10" s="53" t="s">
        <v>12</v>
      </c>
      <c r="I10" s="54" t="s">
        <v>13</v>
      </c>
      <c r="J10" s="54" t="s">
        <v>14</v>
      </c>
      <c r="K10" s="205"/>
      <c r="L10" s="54" t="s">
        <v>15</v>
      </c>
      <c r="M10" s="58" t="s">
        <v>16</v>
      </c>
      <c r="N10" s="60" t="s">
        <v>17</v>
      </c>
      <c r="O10" s="59" t="s">
        <v>14</v>
      </c>
    </row>
    <row r="11" spans="1:15">
      <c r="A11" s="18"/>
      <c r="B11" s="18"/>
      <c r="C11" s="16"/>
      <c r="D11" s="46"/>
      <c r="E11" s="202"/>
      <c r="F11" s="209"/>
      <c r="G11" s="51" t="s">
        <v>18</v>
      </c>
      <c r="H11" s="53" t="s">
        <v>19</v>
      </c>
      <c r="I11" s="55" t="s">
        <v>20</v>
      </c>
      <c r="J11" s="55" t="s">
        <v>21</v>
      </c>
      <c r="K11" s="205"/>
      <c r="L11" s="55" t="s">
        <v>22</v>
      </c>
      <c r="M11" s="58" t="s">
        <v>23</v>
      </c>
      <c r="N11" s="61" t="s">
        <v>24</v>
      </c>
      <c r="O11" s="59" t="s">
        <v>25</v>
      </c>
    </row>
    <row r="12" spans="1:15">
      <c r="A12" s="18"/>
      <c r="B12" s="18"/>
      <c r="C12" s="16"/>
      <c r="D12" s="46" t="s">
        <v>26</v>
      </c>
      <c r="E12" s="202"/>
      <c r="F12" s="209"/>
      <c r="G12" s="51" t="s">
        <v>27</v>
      </c>
      <c r="H12" s="53" t="s">
        <v>28</v>
      </c>
      <c r="I12" s="55" t="s">
        <v>29</v>
      </c>
      <c r="J12" s="55" t="s">
        <v>30</v>
      </c>
      <c r="K12" s="205"/>
      <c r="L12" s="55" t="s">
        <v>31</v>
      </c>
      <c r="M12" s="58" t="s">
        <v>32</v>
      </c>
      <c r="N12" s="61" t="s">
        <v>33</v>
      </c>
      <c r="O12" s="59" t="s">
        <v>34</v>
      </c>
    </row>
    <row r="13" spans="1:15">
      <c r="A13" s="18"/>
      <c r="B13" s="18"/>
      <c r="C13" s="16"/>
      <c r="D13" s="46"/>
      <c r="E13" s="18" t="s">
        <v>35</v>
      </c>
      <c r="F13" s="209"/>
      <c r="G13" s="51" t="s">
        <v>36</v>
      </c>
      <c r="H13" s="53" t="s">
        <v>37</v>
      </c>
      <c r="I13" s="55" t="s">
        <v>38</v>
      </c>
      <c r="J13" s="55" t="s">
        <v>39</v>
      </c>
      <c r="K13" s="57" t="s">
        <v>40</v>
      </c>
      <c r="L13" s="55"/>
      <c r="M13" s="58" t="s">
        <v>41</v>
      </c>
      <c r="N13" s="61" t="s">
        <v>42</v>
      </c>
      <c r="O13" s="59" t="s">
        <v>43</v>
      </c>
    </row>
    <row r="14" spans="1:15">
      <c r="A14" s="47"/>
      <c r="B14" s="47"/>
      <c r="C14" s="63"/>
      <c r="D14" s="64"/>
      <c r="E14" s="47"/>
      <c r="F14" s="210"/>
      <c r="G14" s="52" t="s">
        <v>44</v>
      </c>
      <c r="H14" s="65" t="s">
        <v>45</v>
      </c>
      <c r="I14" s="56"/>
      <c r="J14" s="56" t="s">
        <v>46</v>
      </c>
      <c r="K14" s="66" t="s">
        <v>47</v>
      </c>
      <c r="L14" s="56" t="s">
        <v>48</v>
      </c>
      <c r="M14" s="67" t="s">
        <v>49</v>
      </c>
      <c r="N14" s="62" t="s">
        <v>50</v>
      </c>
      <c r="O14" s="68" t="s">
        <v>51</v>
      </c>
    </row>
    <row r="15" spans="1:15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39">
        <v>8</v>
      </c>
      <c r="I15" s="39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39">
        <v>15</v>
      </c>
    </row>
    <row r="16" spans="1:15">
      <c r="A16" s="20" t="s">
        <v>52</v>
      </c>
      <c r="B16" s="21"/>
      <c r="C16" s="22" t="s">
        <v>53</v>
      </c>
      <c r="D16" s="23">
        <f t="shared" ref="D16:O16" si="0">SUM(D17:D19)</f>
        <v>1358362</v>
      </c>
      <c r="E16" s="23">
        <f t="shared" si="0"/>
        <v>307700</v>
      </c>
      <c r="F16" s="23">
        <f t="shared" si="0"/>
        <v>307700</v>
      </c>
      <c r="G16" s="23">
        <f t="shared" si="0"/>
        <v>0</v>
      </c>
      <c r="H16" s="23">
        <f t="shared" si="0"/>
        <v>0</v>
      </c>
      <c r="I16" s="23">
        <f t="shared" si="0"/>
        <v>0</v>
      </c>
      <c r="J16" s="23">
        <f t="shared" si="0"/>
        <v>0</v>
      </c>
      <c r="K16" s="23">
        <f t="shared" si="0"/>
        <v>1050662</v>
      </c>
      <c r="L16" s="23">
        <f t="shared" si="0"/>
        <v>0</v>
      </c>
      <c r="M16" s="23">
        <f t="shared" si="0"/>
        <v>0</v>
      </c>
      <c r="N16" s="23">
        <f t="shared" si="0"/>
        <v>0</v>
      </c>
      <c r="O16" s="23">
        <f t="shared" si="0"/>
        <v>1050662</v>
      </c>
    </row>
    <row r="17" spans="1:15" ht="33.75" customHeight="1">
      <c r="A17" s="211"/>
      <c r="B17" s="24" t="s">
        <v>100</v>
      </c>
      <c r="C17" s="25" t="s">
        <v>107</v>
      </c>
      <c r="D17" s="26">
        <f>SUM(K17+E17)</f>
        <v>700</v>
      </c>
      <c r="E17" s="26">
        <f>SUM(F17:J17)</f>
        <v>700</v>
      </c>
      <c r="F17" s="26">
        <v>700</v>
      </c>
      <c r="G17" s="26">
        <v>0</v>
      </c>
      <c r="H17" s="26">
        <v>0</v>
      </c>
      <c r="I17" s="26">
        <v>0</v>
      </c>
      <c r="J17" s="26">
        <v>0</v>
      </c>
      <c r="K17" s="26">
        <f>SUM(L17:O17)</f>
        <v>0</v>
      </c>
      <c r="L17" s="26">
        <v>0</v>
      </c>
      <c r="M17" s="26">
        <v>0</v>
      </c>
      <c r="N17" s="26"/>
      <c r="O17" s="26">
        <v>0</v>
      </c>
    </row>
    <row r="18" spans="1:15">
      <c r="A18" s="211"/>
      <c r="B18" s="24" t="s">
        <v>99</v>
      </c>
      <c r="C18" s="28" t="s">
        <v>101</v>
      </c>
      <c r="D18" s="26">
        <f>SUM(K18+E18)</f>
        <v>307000</v>
      </c>
      <c r="E18" s="26">
        <f>SUM(F18:J18)</f>
        <v>307000</v>
      </c>
      <c r="F18" s="26">
        <v>307000</v>
      </c>
      <c r="G18" s="26">
        <v>0</v>
      </c>
      <c r="H18" s="26">
        <v>0</v>
      </c>
      <c r="I18" s="26">
        <v>0</v>
      </c>
      <c r="J18" s="26">
        <v>0</v>
      </c>
      <c r="K18" s="26">
        <f>SUM(L18:O18)</f>
        <v>0</v>
      </c>
      <c r="L18" s="26">
        <v>0</v>
      </c>
      <c r="M18" s="26">
        <v>0</v>
      </c>
      <c r="N18" s="26"/>
      <c r="O18" s="26">
        <v>0</v>
      </c>
    </row>
    <row r="19" spans="1:15" ht="87.75">
      <c r="A19" s="211"/>
      <c r="B19" s="30">
        <v>6207</v>
      </c>
      <c r="C19" s="19" t="s">
        <v>108</v>
      </c>
      <c r="D19" s="26">
        <f>SUM(K19+E19)</f>
        <v>1050662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f>SUM(L19:O19)</f>
        <v>1050662</v>
      </c>
      <c r="L19" s="26">
        <v>0</v>
      </c>
      <c r="M19" s="26">
        <v>0</v>
      </c>
      <c r="N19" s="26">
        <v>0</v>
      </c>
      <c r="O19" s="26">
        <v>1050662</v>
      </c>
    </row>
    <row r="20" spans="1:15" ht="22.5">
      <c r="A20" s="20">
        <v>100</v>
      </c>
      <c r="B20" s="21"/>
      <c r="C20" s="35" t="s">
        <v>119</v>
      </c>
      <c r="D20" s="23">
        <f t="shared" ref="D20:M20" si="1">SUM(D21:D21)</f>
        <v>400000</v>
      </c>
      <c r="E20" s="23">
        <f t="shared" si="1"/>
        <v>400000</v>
      </c>
      <c r="F20" s="23">
        <f t="shared" si="1"/>
        <v>400000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  <c r="L20" s="23">
        <f t="shared" si="1"/>
        <v>0</v>
      </c>
      <c r="M20" s="23">
        <f t="shared" si="1"/>
        <v>0</v>
      </c>
      <c r="N20" s="23"/>
      <c r="O20" s="23">
        <f>SUM(O21:O21)</f>
        <v>0</v>
      </c>
    </row>
    <row r="21" spans="1:15">
      <c r="A21" s="27"/>
      <c r="B21" s="37" t="s">
        <v>120</v>
      </c>
      <c r="C21" s="38" t="s">
        <v>121</v>
      </c>
      <c r="D21" s="26">
        <f>SUM(K21+E21)</f>
        <v>400000</v>
      </c>
      <c r="E21" s="26">
        <f>SUM(F21:J21)</f>
        <v>400000</v>
      </c>
      <c r="F21" s="32">
        <v>400000</v>
      </c>
      <c r="G21" s="33"/>
      <c r="H21" s="33"/>
      <c r="I21" s="33"/>
      <c r="J21" s="33"/>
      <c r="K21" s="33"/>
      <c r="L21" s="33"/>
      <c r="M21" s="33"/>
      <c r="N21" s="33"/>
      <c r="O21" s="33"/>
    </row>
    <row r="22" spans="1:15" ht="45">
      <c r="A22" s="20">
        <v>400</v>
      </c>
      <c r="B22" s="21"/>
      <c r="C22" s="35" t="s">
        <v>109</v>
      </c>
      <c r="D22" s="23">
        <f t="shared" ref="D22:M22" si="2">SUM(D23:D24)</f>
        <v>100600</v>
      </c>
      <c r="E22" s="23">
        <f t="shared" si="2"/>
        <v>100600</v>
      </c>
      <c r="F22" s="23">
        <f t="shared" si="2"/>
        <v>100600</v>
      </c>
      <c r="G22" s="23">
        <f t="shared" si="2"/>
        <v>0</v>
      </c>
      <c r="H22" s="23">
        <f t="shared" si="2"/>
        <v>0</v>
      </c>
      <c r="I22" s="23">
        <f t="shared" si="2"/>
        <v>0</v>
      </c>
      <c r="J22" s="23">
        <f t="shared" si="2"/>
        <v>0</v>
      </c>
      <c r="K22" s="23">
        <f t="shared" si="2"/>
        <v>0</v>
      </c>
      <c r="L22" s="23">
        <f t="shared" si="2"/>
        <v>0</v>
      </c>
      <c r="M22" s="23">
        <f t="shared" si="2"/>
        <v>0</v>
      </c>
      <c r="N22" s="23"/>
      <c r="O22" s="23">
        <f>SUM(O23:O24)</f>
        <v>0</v>
      </c>
    </row>
    <row r="23" spans="1:15">
      <c r="A23" s="212"/>
      <c r="B23" s="30" t="s">
        <v>55</v>
      </c>
      <c r="C23" s="31" t="s">
        <v>56</v>
      </c>
      <c r="D23" s="26">
        <f>SUM(K23+E23)</f>
        <v>100000</v>
      </c>
      <c r="E23" s="26">
        <f>SUM(F23:J23)</f>
        <v>100000</v>
      </c>
      <c r="F23" s="32">
        <v>100000</v>
      </c>
      <c r="G23" s="33"/>
      <c r="H23" s="33"/>
      <c r="I23" s="33"/>
      <c r="J23" s="33"/>
      <c r="K23" s="33"/>
      <c r="L23" s="33"/>
      <c r="M23" s="33"/>
      <c r="N23" s="33"/>
      <c r="O23" s="33"/>
    </row>
    <row r="24" spans="1:15">
      <c r="A24" s="212"/>
      <c r="B24" s="30" t="s">
        <v>57</v>
      </c>
      <c r="C24" s="34" t="s">
        <v>58</v>
      </c>
      <c r="D24" s="26">
        <f>SUM(K24+E24)</f>
        <v>600</v>
      </c>
      <c r="E24" s="26">
        <f>SUM(F24:J24)</f>
        <v>600</v>
      </c>
      <c r="F24" s="26">
        <v>600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/>
      <c r="O24" s="26">
        <v>0</v>
      </c>
    </row>
    <row r="25" spans="1:15">
      <c r="A25" s="20">
        <v>700</v>
      </c>
      <c r="B25" s="21"/>
      <c r="C25" s="22" t="s">
        <v>59</v>
      </c>
      <c r="D25" s="23">
        <f t="shared" ref="D25:O25" si="3">SUM(D26:D33)</f>
        <v>626397</v>
      </c>
      <c r="E25" s="23">
        <f t="shared" si="3"/>
        <v>118034</v>
      </c>
      <c r="F25" s="23">
        <f t="shared" si="3"/>
        <v>118034</v>
      </c>
      <c r="G25" s="23">
        <f t="shared" si="3"/>
        <v>0</v>
      </c>
      <c r="H25" s="23">
        <f t="shared" si="3"/>
        <v>0</v>
      </c>
      <c r="I25" s="23">
        <f t="shared" si="3"/>
        <v>0</v>
      </c>
      <c r="J25" s="23">
        <f t="shared" si="3"/>
        <v>0</v>
      </c>
      <c r="K25" s="23">
        <f t="shared" si="3"/>
        <v>508363</v>
      </c>
      <c r="L25" s="23">
        <f t="shared" si="3"/>
        <v>154200</v>
      </c>
      <c r="M25" s="23">
        <f t="shared" si="3"/>
        <v>0</v>
      </c>
      <c r="N25" s="23">
        <f t="shared" si="3"/>
        <v>0</v>
      </c>
      <c r="O25" s="23">
        <f t="shared" si="3"/>
        <v>354163</v>
      </c>
    </row>
    <row r="26" spans="1:15" ht="29.25">
      <c r="A26" s="192"/>
      <c r="B26" s="30" t="s">
        <v>60</v>
      </c>
      <c r="C26" s="36" t="s">
        <v>110</v>
      </c>
      <c r="D26" s="26">
        <f>SUM(K26+E26)</f>
        <v>6334</v>
      </c>
      <c r="E26" s="32">
        <f>SUM(F26:J26)</f>
        <v>6334</v>
      </c>
      <c r="F26" s="32">
        <v>6334</v>
      </c>
      <c r="G26" s="32">
        <v>0</v>
      </c>
      <c r="H26" s="32">
        <v>0</v>
      </c>
      <c r="I26" s="32">
        <v>0</v>
      </c>
      <c r="J26" s="32">
        <v>0</v>
      </c>
      <c r="K26" s="26">
        <f>SUM(L26:O26)</f>
        <v>0</v>
      </c>
      <c r="L26" s="32">
        <v>0</v>
      </c>
      <c r="M26" s="32">
        <v>0</v>
      </c>
      <c r="N26" s="32"/>
      <c r="O26" s="32">
        <v>0</v>
      </c>
    </row>
    <row r="27" spans="1:15" ht="94.5">
      <c r="A27" s="193"/>
      <c r="B27" s="30" t="s">
        <v>54</v>
      </c>
      <c r="C27" s="25" t="s">
        <v>107</v>
      </c>
      <c r="D27" s="26">
        <f>SUM(K27+E27)</f>
        <v>110000</v>
      </c>
      <c r="E27" s="32">
        <f>SUM(F27:J27)</f>
        <v>110000</v>
      </c>
      <c r="F27" s="26">
        <v>110000</v>
      </c>
      <c r="G27" s="26">
        <v>0</v>
      </c>
      <c r="H27" s="26">
        <v>0</v>
      </c>
      <c r="I27" s="26">
        <v>0</v>
      </c>
      <c r="J27" s="26">
        <v>0</v>
      </c>
      <c r="K27" s="26">
        <f>SUM(L27:O27)</f>
        <v>0</v>
      </c>
      <c r="L27" s="26">
        <v>0</v>
      </c>
      <c r="M27" s="26">
        <v>0</v>
      </c>
      <c r="N27" s="26"/>
      <c r="O27" s="26">
        <v>0</v>
      </c>
    </row>
    <row r="28" spans="1:15" ht="39">
      <c r="A28" s="193"/>
      <c r="B28" s="30" t="s">
        <v>61</v>
      </c>
      <c r="C28" s="19" t="s">
        <v>111</v>
      </c>
      <c r="D28" s="26">
        <f>SUM(K28+E28)</f>
        <v>154200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f>SUM(L28:O28)</f>
        <v>154200</v>
      </c>
      <c r="L28" s="26">
        <v>154200</v>
      </c>
      <c r="M28" s="26">
        <v>0</v>
      </c>
      <c r="N28" s="26"/>
      <c r="O28" s="26">
        <v>0</v>
      </c>
    </row>
    <row r="29" spans="1:15">
      <c r="A29" s="193"/>
      <c r="B29" s="30" t="s">
        <v>55</v>
      </c>
      <c r="C29" s="31" t="s">
        <v>56</v>
      </c>
      <c r="D29" s="26">
        <f>SUM(K29+E29)</f>
        <v>1200</v>
      </c>
      <c r="E29" s="26">
        <f>SUM(F29:J29)</f>
        <v>1200</v>
      </c>
      <c r="F29" s="32">
        <v>1200</v>
      </c>
      <c r="G29" s="33"/>
      <c r="H29" s="33"/>
      <c r="I29" s="33"/>
      <c r="J29" s="33"/>
      <c r="K29" s="26">
        <f>SUM(L29:O29)</f>
        <v>0</v>
      </c>
      <c r="L29" s="33"/>
      <c r="M29" s="33"/>
      <c r="N29" s="33"/>
      <c r="O29" s="33"/>
    </row>
    <row r="30" spans="1:15">
      <c r="A30" s="193"/>
      <c r="B30" s="30"/>
      <c r="C30" s="31"/>
      <c r="D30" s="26"/>
      <c r="E30" s="26"/>
      <c r="F30" s="32"/>
      <c r="G30" s="33"/>
      <c r="H30" s="33"/>
      <c r="I30" s="33"/>
      <c r="J30" s="33"/>
      <c r="K30" s="26"/>
      <c r="L30" s="33"/>
      <c r="M30" s="33"/>
      <c r="N30" s="33"/>
      <c r="O30" s="33"/>
    </row>
    <row r="31" spans="1:15">
      <c r="A31" s="193"/>
      <c r="B31" s="30"/>
      <c r="C31" s="31"/>
      <c r="D31" s="26"/>
      <c r="E31" s="26"/>
      <c r="F31" s="32"/>
      <c r="G31" s="33"/>
      <c r="H31" s="33"/>
      <c r="I31" s="33"/>
      <c r="J31" s="33"/>
      <c r="K31" s="26"/>
      <c r="L31" s="33"/>
      <c r="M31" s="33"/>
      <c r="N31" s="33"/>
      <c r="O31" s="33"/>
    </row>
    <row r="32" spans="1:15">
      <c r="A32" s="193"/>
      <c r="B32" s="30" t="s">
        <v>57</v>
      </c>
      <c r="C32" s="34" t="s">
        <v>58</v>
      </c>
      <c r="D32" s="26">
        <f>SUM(K32+E32)</f>
        <v>500</v>
      </c>
      <c r="E32" s="26">
        <f>SUM(F32:J32)</f>
        <v>500</v>
      </c>
      <c r="F32" s="26">
        <v>500</v>
      </c>
      <c r="G32" s="26">
        <v>0</v>
      </c>
      <c r="H32" s="26">
        <v>0</v>
      </c>
      <c r="I32" s="26">
        <v>0</v>
      </c>
      <c r="J32" s="26">
        <v>0</v>
      </c>
      <c r="K32" s="26">
        <f>SUM(L32:O32)</f>
        <v>0</v>
      </c>
      <c r="L32" s="26">
        <v>0</v>
      </c>
      <c r="M32" s="26">
        <v>0</v>
      </c>
      <c r="N32" s="26"/>
      <c r="O32" s="26">
        <v>0</v>
      </c>
    </row>
    <row r="33" spans="1:15" ht="87.75">
      <c r="A33" s="194"/>
      <c r="B33" s="30">
        <v>6207</v>
      </c>
      <c r="C33" s="19" t="s">
        <v>108</v>
      </c>
      <c r="D33" s="26">
        <f>SUM(K33+E33)</f>
        <v>354163</v>
      </c>
      <c r="E33" s="26">
        <f>SUM(F33:J33)</f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f>SUM(L33:O33)</f>
        <v>354163</v>
      </c>
      <c r="L33" s="26">
        <v>0</v>
      </c>
      <c r="M33" s="26">
        <v>0</v>
      </c>
      <c r="N33" s="26">
        <v>0</v>
      </c>
      <c r="O33" s="26">
        <v>354163</v>
      </c>
    </row>
    <row r="34" spans="1:15">
      <c r="A34" s="20">
        <v>750</v>
      </c>
      <c r="B34" s="21"/>
      <c r="C34" s="22" t="s">
        <v>62</v>
      </c>
      <c r="D34" s="23">
        <f t="shared" ref="D34:M34" si="4">SUM(D35:D36)</f>
        <v>39670</v>
      </c>
      <c r="E34" s="23">
        <f t="shared" si="4"/>
        <v>39670</v>
      </c>
      <c r="F34" s="23">
        <f t="shared" si="4"/>
        <v>5</v>
      </c>
      <c r="G34" s="23">
        <f t="shared" si="4"/>
        <v>39665</v>
      </c>
      <c r="H34" s="23">
        <f t="shared" si="4"/>
        <v>0</v>
      </c>
      <c r="I34" s="23">
        <f t="shared" si="4"/>
        <v>0</v>
      </c>
      <c r="J34" s="23">
        <f t="shared" si="4"/>
        <v>0</v>
      </c>
      <c r="K34" s="23">
        <f t="shared" si="4"/>
        <v>0</v>
      </c>
      <c r="L34" s="23">
        <f t="shared" si="4"/>
        <v>0</v>
      </c>
      <c r="M34" s="23">
        <f t="shared" si="4"/>
        <v>0</v>
      </c>
      <c r="N34" s="23"/>
      <c r="O34" s="23">
        <f>SUM(O35:O36)</f>
        <v>0</v>
      </c>
    </row>
    <row r="35" spans="1:15" ht="58.5">
      <c r="A35" s="192"/>
      <c r="B35" s="30">
        <v>2010</v>
      </c>
      <c r="C35" s="19" t="s">
        <v>112</v>
      </c>
      <c r="D35" s="26">
        <f>SUM(K35+E35)</f>
        <v>39665</v>
      </c>
      <c r="E35" s="26">
        <f>SUM(F35:J35)</f>
        <v>39665</v>
      </c>
      <c r="F35" s="26">
        <v>0</v>
      </c>
      <c r="G35" s="26">
        <v>39665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/>
      <c r="O35" s="26">
        <v>0</v>
      </c>
    </row>
    <row r="36" spans="1:15" ht="48.75">
      <c r="A36" s="194"/>
      <c r="B36" s="30">
        <v>2360</v>
      </c>
      <c r="C36" s="19" t="s">
        <v>113</v>
      </c>
      <c r="D36" s="26">
        <f>SUM(K36+E36)</f>
        <v>5</v>
      </c>
      <c r="E36" s="26">
        <f>SUM(F36:J36)</f>
        <v>5</v>
      </c>
      <c r="F36" s="26">
        <v>5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/>
      <c r="O36" s="26">
        <v>0</v>
      </c>
    </row>
    <row r="37" spans="1:15" ht="45">
      <c r="A37" s="20">
        <v>751</v>
      </c>
      <c r="B37" s="21"/>
      <c r="C37" s="40" t="s">
        <v>114</v>
      </c>
      <c r="D37" s="23">
        <f t="shared" ref="D37:M37" si="5">SUM(D38)</f>
        <v>426</v>
      </c>
      <c r="E37" s="23">
        <f t="shared" si="5"/>
        <v>426</v>
      </c>
      <c r="F37" s="23">
        <f t="shared" si="5"/>
        <v>0</v>
      </c>
      <c r="G37" s="23">
        <f t="shared" si="5"/>
        <v>426</v>
      </c>
      <c r="H37" s="23">
        <f t="shared" si="5"/>
        <v>0</v>
      </c>
      <c r="I37" s="23">
        <f t="shared" si="5"/>
        <v>0</v>
      </c>
      <c r="J37" s="23">
        <f t="shared" si="5"/>
        <v>0</v>
      </c>
      <c r="K37" s="23">
        <f t="shared" si="5"/>
        <v>0</v>
      </c>
      <c r="L37" s="23">
        <f t="shared" si="5"/>
        <v>0</v>
      </c>
      <c r="M37" s="23">
        <f t="shared" si="5"/>
        <v>0</v>
      </c>
      <c r="N37" s="23"/>
      <c r="O37" s="23">
        <f>SUM(O38)</f>
        <v>0</v>
      </c>
    </row>
    <row r="38" spans="1:15" ht="58.5">
      <c r="A38" s="29"/>
      <c r="B38" s="30">
        <v>2010</v>
      </c>
      <c r="C38" s="19" t="s">
        <v>112</v>
      </c>
      <c r="D38" s="26">
        <f>SUM(K38+E38)</f>
        <v>426</v>
      </c>
      <c r="E38" s="26">
        <f>SUM(F38:J38)</f>
        <v>426</v>
      </c>
      <c r="F38" s="26">
        <v>0</v>
      </c>
      <c r="G38" s="26">
        <v>426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/>
      <c r="O38" s="26">
        <v>0</v>
      </c>
    </row>
    <row r="39" spans="1:15" ht="27">
      <c r="A39" s="20">
        <v>754</v>
      </c>
      <c r="B39" s="21"/>
      <c r="C39" s="40" t="s">
        <v>115</v>
      </c>
      <c r="D39" s="23">
        <f t="shared" ref="D39:M39" si="6">SUM(D40)</f>
        <v>1500</v>
      </c>
      <c r="E39" s="23">
        <f t="shared" si="6"/>
        <v>1500</v>
      </c>
      <c r="F39" s="23">
        <f t="shared" si="6"/>
        <v>0</v>
      </c>
      <c r="G39" s="23">
        <f t="shared" si="6"/>
        <v>1500</v>
      </c>
      <c r="H39" s="23">
        <f t="shared" si="6"/>
        <v>0</v>
      </c>
      <c r="I39" s="23">
        <f t="shared" si="6"/>
        <v>0</v>
      </c>
      <c r="J39" s="23">
        <f t="shared" si="6"/>
        <v>0</v>
      </c>
      <c r="K39" s="23">
        <f t="shared" si="6"/>
        <v>0</v>
      </c>
      <c r="L39" s="23">
        <f t="shared" si="6"/>
        <v>0</v>
      </c>
      <c r="M39" s="23">
        <f t="shared" si="6"/>
        <v>0</v>
      </c>
      <c r="N39" s="23"/>
      <c r="O39" s="23">
        <f>SUM(O40)</f>
        <v>0</v>
      </c>
    </row>
    <row r="40" spans="1:15" ht="58.5">
      <c r="A40" s="29"/>
      <c r="B40" s="30">
        <v>2010</v>
      </c>
      <c r="C40" s="19" t="s">
        <v>112</v>
      </c>
      <c r="D40" s="26">
        <f>SUM(K40+E40)</f>
        <v>1500</v>
      </c>
      <c r="E40" s="26">
        <f>SUM(F40:J40)</f>
        <v>1500</v>
      </c>
      <c r="F40" s="26">
        <v>0</v>
      </c>
      <c r="G40" s="26">
        <v>1500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/>
      <c r="O40" s="26">
        <v>0</v>
      </c>
    </row>
    <row r="41" spans="1:15" ht="112.5">
      <c r="A41" s="41">
        <v>756</v>
      </c>
      <c r="B41" s="21"/>
      <c r="C41" s="44" t="s">
        <v>122</v>
      </c>
      <c r="D41" s="23">
        <f t="shared" ref="D41:M41" si="7">SUM(D42:D55)</f>
        <v>2373660</v>
      </c>
      <c r="E41" s="23">
        <f t="shared" si="7"/>
        <v>2373660</v>
      </c>
      <c r="F41" s="23">
        <f t="shared" si="7"/>
        <v>2373660</v>
      </c>
      <c r="G41" s="23">
        <f t="shared" si="7"/>
        <v>0</v>
      </c>
      <c r="H41" s="23">
        <f t="shared" si="7"/>
        <v>0</v>
      </c>
      <c r="I41" s="23">
        <f t="shared" si="7"/>
        <v>0</v>
      </c>
      <c r="J41" s="23">
        <f t="shared" si="7"/>
        <v>0</v>
      </c>
      <c r="K41" s="23">
        <f t="shared" si="7"/>
        <v>0</v>
      </c>
      <c r="L41" s="23">
        <f t="shared" si="7"/>
        <v>0</v>
      </c>
      <c r="M41" s="23">
        <f t="shared" si="7"/>
        <v>0</v>
      </c>
      <c r="N41" s="23"/>
      <c r="O41" s="23">
        <f>SUM(O42:O55)</f>
        <v>0</v>
      </c>
    </row>
    <row r="42" spans="1:15">
      <c r="A42" s="192"/>
      <c r="B42" s="30" t="s">
        <v>63</v>
      </c>
      <c r="C42" s="34" t="s">
        <v>64</v>
      </c>
      <c r="D42" s="26">
        <f>SUM(K42+E42)</f>
        <v>846360</v>
      </c>
      <c r="E42" s="26">
        <f>SUM(F42:J42)</f>
        <v>846360</v>
      </c>
      <c r="F42" s="26">
        <v>846360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/>
      <c r="O42" s="26">
        <v>0</v>
      </c>
    </row>
    <row r="43" spans="1:15">
      <c r="A43" s="193"/>
      <c r="B43" s="30" t="s">
        <v>65</v>
      </c>
      <c r="C43" s="34" t="s">
        <v>66</v>
      </c>
      <c r="D43" s="26">
        <f t="shared" ref="D43:D55" si="8">SUM(K43+E43)</f>
        <v>3000</v>
      </c>
      <c r="E43" s="26">
        <f t="shared" ref="E43:E55" si="9">SUM(F43:J43)</f>
        <v>3000</v>
      </c>
      <c r="F43" s="26">
        <v>3000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/>
      <c r="O43" s="26">
        <v>0</v>
      </c>
    </row>
    <row r="44" spans="1:15">
      <c r="A44" s="193"/>
      <c r="B44" s="30" t="s">
        <v>67</v>
      </c>
      <c r="C44" s="34" t="s">
        <v>68</v>
      </c>
      <c r="D44" s="26">
        <f t="shared" si="8"/>
        <v>940000</v>
      </c>
      <c r="E44" s="26">
        <f t="shared" si="9"/>
        <v>940000</v>
      </c>
      <c r="F44" s="26">
        <v>940000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/>
      <c r="O44" s="26">
        <v>0</v>
      </c>
    </row>
    <row r="45" spans="1:15">
      <c r="A45" s="193"/>
      <c r="B45" s="30" t="s">
        <v>69</v>
      </c>
      <c r="C45" s="34" t="s">
        <v>70</v>
      </c>
      <c r="D45" s="26">
        <f t="shared" si="8"/>
        <v>363000</v>
      </c>
      <c r="E45" s="26">
        <f t="shared" si="9"/>
        <v>363000</v>
      </c>
      <c r="F45" s="26">
        <v>363000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/>
      <c r="O45" s="26">
        <v>0</v>
      </c>
    </row>
    <row r="46" spans="1:15">
      <c r="A46" s="193"/>
      <c r="B46" s="30" t="s">
        <v>71</v>
      </c>
      <c r="C46" s="34" t="s">
        <v>72</v>
      </c>
      <c r="D46" s="26">
        <f t="shared" si="8"/>
        <v>50000</v>
      </c>
      <c r="E46" s="26">
        <f t="shared" si="9"/>
        <v>50000</v>
      </c>
      <c r="F46" s="26">
        <v>50000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/>
      <c r="O46" s="26">
        <v>0</v>
      </c>
    </row>
    <row r="47" spans="1:15">
      <c r="A47" s="193"/>
      <c r="B47" s="30" t="s">
        <v>73</v>
      </c>
      <c r="C47" s="34" t="s">
        <v>74</v>
      </c>
      <c r="D47" s="26">
        <f t="shared" si="8"/>
        <v>50000</v>
      </c>
      <c r="E47" s="26">
        <f t="shared" si="9"/>
        <v>50000</v>
      </c>
      <c r="F47" s="26">
        <v>50000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/>
      <c r="O47" s="26">
        <v>0</v>
      </c>
    </row>
    <row r="48" spans="1:15" ht="45">
      <c r="A48" s="193"/>
      <c r="B48" s="30" t="s">
        <v>75</v>
      </c>
      <c r="C48" s="42" t="s">
        <v>116</v>
      </c>
      <c r="D48" s="26">
        <f t="shared" si="8"/>
        <v>20000</v>
      </c>
      <c r="E48" s="26">
        <f t="shared" si="9"/>
        <v>20000</v>
      </c>
      <c r="F48" s="26">
        <v>20000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/>
      <c r="O48" s="26">
        <v>0</v>
      </c>
    </row>
    <row r="49" spans="1:15">
      <c r="A49" s="193"/>
      <c r="B49" s="30" t="s">
        <v>76</v>
      </c>
      <c r="C49" s="34" t="s">
        <v>77</v>
      </c>
      <c r="D49" s="26">
        <f t="shared" si="8"/>
        <v>15000</v>
      </c>
      <c r="E49" s="26">
        <f t="shared" si="9"/>
        <v>15000</v>
      </c>
      <c r="F49" s="26">
        <v>15000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/>
      <c r="O49" s="26">
        <v>0</v>
      </c>
    </row>
    <row r="50" spans="1:15">
      <c r="A50" s="193"/>
      <c r="B50" s="30" t="s">
        <v>78</v>
      </c>
      <c r="C50" s="34" t="s">
        <v>79</v>
      </c>
      <c r="D50" s="26">
        <f t="shared" si="8"/>
        <v>15000</v>
      </c>
      <c r="E50" s="26">
        <f t="shared" si="9"/>
        <v>15000</v>
      </c>
      <c r="F50" s="26">
        <v>15000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/>
      <c r="O50" s="26">
        <v>0</v>
      </c>
    </row>
    <row r="51" spans="1:15">
      <c r="A51" s="193"/>
      <c r="B51" s="30" t="s">
        <v>80</v>
      </c>
      <c r="C51" s="34" t="s">
        <v>81</v>
      </c>
      <c r="D51" s="26">
        <f t="shared" si="8"/>
        <v>300</v>
      </c>
      <c r="E51" s="26">
        <f t="shared" si="9"/>
        <v>300</v>
      </c>
      <c r="F51" s="26">
        <v>300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/>
      <c r="O51" s="26">
        <v>0</v>
      </c>
    </row>
    <row r="52" spans="1:15" ht="45">
      <c r="A52" s="193"/>
      <c r="B52" s="30" t="s">
        <v>82</v>
      </c>
      <c r="C52" s="42" t="s">
        <v>117</v>
      </c>
      <c r="D52" s="26">
        <f t="shared" si="8"/>
        <v>3000</v>
      </c>
      <c r="E52" s="26">
        <f t="shared" si="9"/>
        <v>3000</v>
      </c>
      <c r="F52" s="26">
        <v>3000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/>
      <c r="O52" s="26">
        <v>0</v>
      </c>
    </row>
    <row r="53" spans="1:15">
      <c r="A53" s="193"/>
      <c r="B53" s="30" t="s">
        <v>83</v>
      </c>
      <c r="C53" s="34" t="s">
        <v>84</v>
      </c>
      <c r="D53" s="26">
        <f t="shared" si="8"/>
        <v>60000</v>
      </c>
      <c r="E53" s="26">
        <f t="shared" si="9"/>
        <v>60000</v>
      </c>
      <c r="F53" s="26">
        <v>60000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/>
      <c r="O53" s="26">
        <v>0</v>
      </c>
    </row>
    <row r="54" spans="1:15">
      <c r="A54" s="193"/>
      <c r="B54" s="30" t="s">
        <v>85</v>
      </c>
      <c r="C54" s="34" t="s">
        <v>86</v>
      </c>
      <c r="D54" s="26">
        <f t="shared" si="8"/>
        <v>500</v>
      </c>
      <c r="E54" s="26">
        <f t="shared" si="9"/>
        <v>500</v>
      </c>
      <c r="F54" s="26">
        <v>500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/>
      <c r="O54" s="26">
        <v>0</v>
      </c>
    </row>
    <row r="55" spans="1:15" ht="33.75">
      <c r="A55" s="194"/>
      <c r="B55" s="30" t="s">
        <v>87</v>
      </c>
      <c r="C55" s="42" t="s">
        <v>88</v>
      </c>
      <c r="D55" s="26">
        <f t="shared" si="8"/>
        <v>7500</v>
      </c>
      <c r="E55" s="26">
        <f t="shared" si="9"/>
        <v>7500</v>
      </c>
      <c r="F55" s="26">
        <v>7500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/>
      <c r="O55" s="26">
        <v>0</v>
      </c>
    </row>
    <row r="56" spans="1:15">
      <c r="A56" s="20">
        <v>758</v>
      </c>
      <c r="B56" s="21"/>
      <c r="C56" s="22" t="s">
        <v>89</v>
      </c>
      <c r="D56" s="23">
        <f t="shared" ref="D56:M56" si="10">SUM(D57:D59)</f>
        <v>3099557</v>
      </c>
      <c r="E56" s="23">
        <f t="shared" si="10"/>
        <v>3099557</v>
      </c>
      <c r="F56" s="23">
        <f t="shared" si="10"/>
        <v>3099557</v>
      </c>
      <c r="G56" s="23">
        <f t="shared" si="10"/>
        <v>0</v>
      </c>
      <c r="H56" s="23">
        <f t="shared" si="10"/>
        <v>0</v>
      </c>
      <c r="I56" s="23">
        <f t="shared" si="10"/>
        <v>0</v>
      </c>
      <c r="J56" s="23">
        <f t="shared" si="10"/>
        <v>0</v>
      </c>
      <c r="K56" s="23">
        <f t="shared" si="10"/>
        <v>0</v>
      </c>
      <c r="L56" s="23">
        <f t="shared" si="10"/>
        <v>0</v>
      </c>
      <c r="M56" s="23">
        <f t="shared" si="10"/>
        <v>0</v>
      </c>
      <c r="N56" s="23"/>
      <c r="O56" s="23">
        <f>SUM(O57:O59)</f>
        <v>0</v>
      </c>
    </row>
    <row r="57" spans="1:15">
      <c r="A57" s="192"/>
      <c r="B57" s="30">
        <v>2920</v>
      </c>
      <c r="C57" s="28" t="s">
        <v>90</v>
      </c>
      <c r="D57" s="26">
        <f>SUM(K57+E57)</f>
        <v>1849271</v>
      </c>
      <c r="E57" s="26">
        <f>SUM(F57:J57)</f>
        <v>1849271</v>
      </c>
      <c r="F57" s="26">
        <v>1849271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/>
      <c r="O57" s="26">
        <v>0</v>
      </c>
    </row>
    <row r="58" spans="1:15">
      <c r="A58" s="193"/>
      <c r="B58" s="30">
        <v>2920</v>
      </c>
      <c r="C58" s="28" t="s">
        <v>91</v>
      </c>
      <c r="D58" s="26">
        <f>SUM(K58+E58)</f>
        <v>1220286</v>
      </c>
      <c r="E58" s="26">
        <f>SUM(F58:J58)</f>
        <v>1220286</v>
      </c>
      <c r="F58" s="26">
        <v>1220286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/>
      <c r="O58" s="26">
        <v>0</v>
      </c>
    </row>
    <row r="59" spans="1:15">
      <c r="A59" s="194"/>
      <c r="B59" s="30" t="s">
        <v>57</v>
      </c>
      <c r="C59" s="34" t="s">
        <v>58</v>
      </c>
      <c r="D59" s="26">
        <f>SUM(K59+E59)</f>
        <v>30000</v>
      </c>
      <c r="E59" s="26">
        <f>SUM(F59:J59)</f>
        <v>30000</v>
      </c>
      <c r="F59" s="26">
        <v>30000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/>
      <c r="O59" s="26">
        <v>0</v>
      </c>
    </row>
    <row r="60" spans="1:15">
      <c r="A60" s="20">
        <v>801</v>
      </c>
      <c r="B60" s="22"/>
      <c r="C60" s="22" t="s">
        <v>92</v>
      </c>
      <c r="D60" s="23">
        <f t="shared" ref="D60:O60" si="11">SUM(D61:D62)</f>
        <v>35200</v>
      </c>
      <c r="E60" s="23">
        <f t="shared" si="11"/>
        <v>35200</v>
      </c>
      <c r="F60" s="23">
        <f t="shared" si="11"/>
        <v>35200</v>
      </c>
      <c r="G60" s="23">
        <f t="shared" si="11"/>
        <v>0</v>
      </c>
      <c r="H60" s="23">
        <f t="shared" si="11"/>
        <v>0</v>
      </c>
      <c r="I60" s="23">
        <f t="shared" si="11"/>
        <v>0</v>
      </c>
      <c r="J60" s="23">
        <f t="shared" si="11"/>
        <v>0</v>
      </c>
      <c r="K60" s="23">
        <f t="shared" si="11"/>
        <v>0</v>
      </c>
      <c r="L60" s="23">
        <f t="shared" si="11"/>
        <v>0</v>
      </c>
      <c r="M60" s="23">
        <f t="shared" si="11"/>
        <v>0</v>
      </c>
      <c r="N60" s="23">
        <f t="shared" si="11"/>
        <v>0</v>
      </c>
      <c r="O60" s="23">
        <f t="shared" si="11"/>
        <v>0</v>
      </c>
    </row>
    <row r="61" spans="1:15">
      <c r="A61" s="192"/>
      <c r="B61" s="30" t="s">
        <v>55</v>
      </c>
      <c r="C61" s="34" t="s">
        <v>56</v>
      </c>
      <c r="D61" s="26">
        <f>SUM(K61+E61)</f>
        <v>35000</v>
      </c>
      <c r="E61" s="26">
        <f>SUM(F61:J61)</f>
        <v>35000</v>
      </c>
      <c r="F61" s="26">
        <v>35000</v>
      </c>
      <c r="G61" s="26">
        <v>0</v>
      </c>
      <c r="H61" s="26">
        <v>0</v>
      </c>
      <c r="I61" s="26">
        <v>0</v>
      </c>
      <c r="J61" s="26">
        <v>0</v>
      </c>
      <c r="K61" s="26">
        <f>SUM(L61:O61)</f>
        <v>0</v>
      </c>
      <c r="L61" s="26">
        <v>0</v>
      </c>
      <c r="M61" s="26">
        <v>0</v>
      </c>
      <c r="N61" s="26"/>
      <c r="O61" s="26">
        <v>0</v>
      </c>
    </row>
    <row r="62" spans="1:15">
      <c r="A62" s="194"/>
      <c r="B62" s="30" t="s">
        <v>57</v>
      </c>
      <c r="C62" s="34" t="s">
        <v>58</v>
      </c>
      <c r="D62" s="26">
        <f>SUM(K62+E62)</f>
        <v>200</v>
      </c>
      <c r="E62" s="26">
        <f>SUM(F62:J62)</f>
        <v>200</v>
      </c>
      <c r="F62" s="26">
        <v>200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/>
      <c r="O62" s="26">
        <v>0</v>
      </c>
    </row>
    <row r="63" spans="1:15">
      <c r="A63" s="20">
        <v>851</v>
      </c>
      <c r="B63" s="22"/>
      <c r="C63" s="22" t="s">
        <v>93</v>
      </c>
      <c r="D63" s="23">
        <f t="shared" ref="D63:M63" si="12">SUM(D64)</f>
        <v>41000</v>
      </c>
      <c r="E63" s="23">
        <f t="shared" si="12"/>
        <v>41000</v>
      </c>
      <c r="F63" s="23">
        <f t="shared" si="12"/>
        <v>41000</v>
      </c>
      <c r="G63" s="23">
        <f t="shared" si="12"/>
        <v>0</v>
      </c>
      <c r="H63" s="23">
        <f t="shared" si="12"/>
        <v>0</v>
      </c>
      <c r="I63" s="23">
        <f t="shared" si="12"/>
        <v>0</v>
      </c>
      <c r="J63" s="23">
        <f t="shared" si="12"/>
        <v>0</v>
      </c>
      <c r="K63" s="23">
        <f t="shared" si="12"/>
        <v>0</v>
      </c>
      <c r="L63" s="23">
        <f t="shared" si="12"/>
        <v>0</v>
      </c>
      <c r="M63" s="23">
        <f t="shared" si="12"/>
        <v>0</v>
      </c>
      <c r="N63" s="23"/>
      <c r="O63" s="23">
        <f>SUM(O64)</f>
        <v>0</v>
      </c>
    </row>
    <row r="64" spans="1:15">
      <c r="A64" s="29"/>
      <c r="B64" s="30" t="s">
        <v>94</v>
      </c>
      <c r="C64" s="34" t="s">
        <v>95</v>
      </c>
      <c r="D64" s="26">
        <f>SUM(K64+E64)</f>
        <v>41000</v>
      </c>
      <c r="E64" s="26">
        <f>SUM(F64:J64)</f>
        <v>41000</v>
      </c>
      <c r="F64" s="26">
        <v>41000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/>
      <c r="O64" s="26">
        <v>0</v>
      </c>
    </row>
    <row r="65" spans="1:15">
      <c r="A65" s="20">
        <v>852</v>
      </c>
      <c r="B65" s="22"/>
      <c r="C65" s="22" t="s">
        <v>96</v>
      </c>
      <c r="D65" s="23">
        <f>SUM(D66:D69)</f>
        <v>973359</v>
      </c>
      <c r="E65" s="23">
        <f t="shared" ref="E65:O65" si="13">SUM(E66:E69)</f>
        <v>973359</v>
      </c>
      <c r="F65" s="23">
        <f t="shared" si="13"/>
        <v>80279</v>
      </c>
      <c r="G65" s="23">
        <f t="shared" si="13"/>
        <v>893080</v>
      </c>
      <c r="H65" s="23">
        <f t="shared" si="13"/>
        <v>0</v>
      </c>
      <c r="I65" s="23">
        <f t="shared" si="13"/>
        <v>0</v>
      </c>
      <c r="J65" s="23">
        <f t="shared" si="13"/>
        <v>0</v>
      </c>
      <c r="K65" s="23">
        <f t="shared" si="13"/>
        <v>0</v>
      </c>
      <c r="L65" s="23">
        <f t="shared" si="13"/>
        <v>0</v>
      </c>
      <c r="M65" s="23">
        <f t="shared" si="13"/>
        <v>0</v>
      </c>
      <c r="N65" s="23">
        <f t="shared" si="13"/>
        <v>0</v>
      </c>
      <c r="O65" s="23">
        <f t="shared" si="13"/>
        <v>0</v>
      </c>
    </row>
    <row r="66" spans="1:15">
      <c r="A66" s="195"/>
      <c r="B66" s="30" t="s">
        <v>55</v>
      </c>
      <c r="C66" s="34" t="s">
        <v>56</v>
      </c>
      <c r="D66" s="26">
        <f>SUM(K66+E66)</f>
        <v>500</v>
      </c>
      <c r="E66" s="26">
        <f>SUM(F66:J66)</f>
        <v>500</v>
      </c>
      <c r="F66" s="32">
        <v>500</v>
      </c>
      <c r="G66" s="32">
        <v>0</v>
      </c>
      <c r="H66" s="32">
        <v>0</v>
      </c>
      <c r="I66" s="32">
        <v>0</v>
      </c>
      <c r="J66" s="32"/>
      <c r="K66" s="32">
        <v>0</v>
      </c>
      <c r="L66" s="32">
        <v>0</v>
      </c>
      <c r="M66" s="32">
        <v>0</v>
      </c>
      <c r="N66" s="32">
        <v>0</v>
      </c>
      <c r="O66" s="32">
        <v>0</v>
      </c>
    </row>
    <row r="67" spans="1:15" ht="58.5">
      <c r="A67" s="186"/>
      <c r="B67" s="30">
        <v>2010</v>
      </c>
      <c r="C67" s="19" t="s">
        <v>112</v>
      </c>
      <c r="D67" s="26">
        <f>SUM(K67+E67)</f>
        <v>893080</v>
      </c>
      <c r="E67" s="26">
        <f>SUM(F67:J67)</f>
        <v>893080</v>
      </c>
      <c r="F67" s="26">
        <v>0</v>
      </c>
      <c r="G67" s="26">
        <v>893080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/>
      <c r="O67" s="26">
        <v>0</v>
      </c>
    </row>
    <row r="68" spans="1:15" ht="42">
      <c r="A68" s="186"/>
      <c r="B68" s="30">
        <v>2030</v>
      </c>
      <c r="C68" s="25" t="s">
        <v>118</v>
      </c>
      <c r="D68" s="26">
        <f>SUM(K68+E68)</f>
        <v>77779</v>
      </c>
      <c r="E68" s="26">
        <f>SUM(F68:J68)</f>
        <v>77779</v>
      </c>
      <c r="F68" s="26">
        <v>77779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/>
      <c r="O68" s="26">
        <v>0</v>
      </c>
    </row>
    <row r="69" spans="1:15" ht="48.75">
      <c r="A69" s="187"/>
      <c r="B69" s="30">
        <v>2360</v>
      </c>
      <c r="C69" s="19" t="s">
        <v>113</v>
      </c>
      <c r="D69" s="26">
        <f>SUM(K69+E69)</f>
        <v>2000</v>
      </c>
      <c r="E69" s="26">
        <f>SUM(F69:J69)</f>
        <v>2000</v>
      </c>
      <c r="F69" s="26">
        <v>2000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</row>
    <row r="70" spans="1:15" ht="45">
      <c r="A70" s="20">
        <v>900</v>
      </c>
      <c r="B70" s="22"/>
      <c r="C70" s="45" t="s">
        <v>103</v>
      </c>
      <c r="D70" s="23">
        <f t="shared" ref="D70:O70" si="14">SUM(D71:D71)</f>
        <v>2000</v>
      </c>
      <c r="E70" s="23">
        <f t="shared" si="14"/>
        <v>2000</v>
      </c>
      <c r="F70" s="23">
        <f t="shared" si="14"/>
        <v>2000</v>
      </c>
      <c r="G70" s="23">
        <f t="shared" si="14"/>
        <v>0</v>
      </c>
      <c r="H70" s="23">
        <f t="shared" si="14"/>
        <v>0</v>
      </c>
      <c r="I70" s="23">
        <f t="shared" si="14"/>
        <v>0</v>
      </c>
      <c r="J70" s="23">
        <f t="shared" si="14"/>
        <v>0</v>
      </c>
      <c r="K70" s="23">
        <f t="shared" si="14"/>
        <v>0</v>
      </c>
      <c r="L70" s="23">
        <f t="shared" si="14"/>
        <v>0</v>
      </c>
      <c r="M70" s="23">
        <f t="shared" si="14"/>
        <v>0</v>
      </c>
      <c r="N70" s="23">
        <f t="shared" si="14"/>
        <v>0</v>
      </c>
      <c r="O70" s="23">
        <f t="shared" si="14"/>
        <v>0</v>
      </c>
    </row>
    <row r="71" spans="1:15">
      <c r="A71" s="43"/>
      <c r="B71" s="30" t="s">
        <v>85</v>
      </c>
      <c r="C71" s="34" t="s">
        <v>86</v>
      </c>
      <c r="D71" s="26">
        <f>SUM(K71+E71)</f>
        <v>2000</v>
      </c>
      <c r="E71" s="26">
        <f>SUM(F71:J71)</f>
        <v>2000</v>
      </c>
      <c r="F71" s="26">
        <v>2000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/>
      <c r="O71" s="26">
        <v>0</v>
      </c>
    </row>
    <row r="72" spans="1:15">
      <c r="A72" s="185" t="s">
        <v>97</v>
      </c>
      <c r="B72" s="185"/>
      <c r="C72" s="185"/>
      <c r="D72" s="23">
        <f>SUM(D16+D20+D22+D25+D34+D37+D39+D41+D56+D60+D63+D65+D70)</f>
        <v>9051731</v>
      </c>
      <c r="E72" s="23">
        <f>SUM(E16+E20+E22+E25+E34+E37+E39+E41+E56+E60+E63+E65+E70)</f>
        <v>7492706</v>
      </c>
      <c r="F72" s="23">
        <f t="shared" ref="F72:O72" si="15">SUM(F16+F20+F22+F25+F34+F37+F39+F41+F56+F60+F63+F65+F70)</f>
        <v>6558035</v>
      </c>
      <c r="G72" s="23">
        <f t="shared" si="15"/>
        <v>934671</v>
      </c>
      <c r="H72" s="23">
        <f t="shared" si="15"/>
        <v>0</v>
      </c>
      <c r="I72" s="23">
        <f t="shared" si="15"/>
        <v>0</v>
      </c>
      <c r="J72" s="23">
        <f t="shared" si="15"/>
        <v>0</v>
      </c>
      <c r="K72" s="23">
        <f t="shared" si="15"/>
        <v>1559025</v>
      </c>
      <c r="L72" s="23">
        <f t="shared" si="15"/>
        <v>154200</v>
      </c>
      <c r="M72" s="23">
        <f t="shared" si="15"/>
        <v>0</v>
      </c>
      <c r="N72" s="23">
        <f t="shared" si="15"/>
        <v>0</v>
      </c>
      <c r="O72" s="23">
        <f t="shared" si="15"/>
        <v>1404825</v>
      </c>
    </row>
    <row r="73" spans="1:15">
      <c r="A73" s="6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>
      <c r="A74" s="6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>
      <c r="A75" s="6"/>
      <c r="B75" s="12"/>
      <c r="C75" s="12" t="s">
        <v>98</v>
      </c>
      <c r="D75" s="201">
        <f>SUM(D76:D78)</f>
        <v>9051731</v>
      </c>
      <c r="E75" s="201"/>
      <c r="F75" s="12"/>
      <c r="G75" s="12"/>
      <c r="H75" s="201">
        <f>SUM(H76:I77)</f>
        <v>9051731</v>
      </c>
      <c r="I75" s="201"/>
      <c r="J75" s="12"/>
      <c r="K75" s="12"/>
      <c r="L75" s="12"/>
      <c r="M75" s="12"/>
      <c r="N75" s="12"/>
      <c r="O75" s="12"/>
    </row>
    <row r="76" spans="1:15">
      <c r="A76" s="6"/>
      <c r="B76" s="12"/>
      <c r="C76" s="12" t="s">
        <v>10</v>
      </c>
      <c r="D76" s="201">
        <f>SUM(D17+D18+D21+D23+D24+D26+D27+D28+D29+D32+D36+D42+D43+D44+D45+D46+D47+D48+D49+D50+D51+D52+D53+D54+D55+D59+D61+D62+D64+D66+D69+D71)</f>
        <v>3564899</v>
      </c>
      <c r="E76" s="201"/>
      <c r="F76" s="12"/>
      <c r="G76" s="12" t="s">
        <v>123</v>
      </c>
      <c r="H76" s="201">
        <f>SUM(D17+D18+D21+D23+D24+D26+D27+D29+D32+D35+D36+D38+D40+D42+D43+D44+D45+D46+D47+D48+D49+D50+D51+D52+D53+D54+D55+D57+D58+D59+D61+D62+D64+D66+D67+D68+D69+D71)</f>
        <v>7492706</v>
      </c>
      <c r="I76" s="201"/>
      <c r="J76" s="12"/>
      <c r="K76" s="12"/>
      <c r="L76" s="12"/>
      <c r="M76" s="12"/>
      <c r="N76" s="12"/>
      <c r="O76" s="12"/>
    </row>
    <row r="77" spans="1:15">
      <c r="A77" s="6"/>
      <c r="B77" s="12"/>
      <c r="C77" s="12" t="s">
        <v>102</v>
      </c>
      <c r="D77" s="201">
        <f>SUM(D57:D58)</f>
        <v>3069557</v>
      </c>
      <c r="E77" s="201"/>
      <c r="F77" s="12"/>
      <c r="G77" s="12" t="s">
        <v>124</v>
      </c>
      <c r="H77" s="201">
        <f>SUM(D19+D28+D33)</f>
        <v>1559025</v>
      </c>
      <c r="I77" s="201"/>
      <c r="J77" s="12"/>
      <c r="K77" s="12"/>
      <c r="L77" s="12"/>
      <c r="M77" s="12"/>
      <c r="N77" s="12"/>
      <c r="O77" s="12"/>
    </row>
    <row r="78" spans="1:15">
      <c r="A78" s="6"/>
      <c r="B78" s="12"/>
      <c r="C78" s="12" t="s">
        <v>17</v>
      </c>
      <c r="D78" s="201">
        <f>SUM(D19+D33+D35+D38+D40+D67+D68)</f>
        <v>2417275</v>
      </c>
      <c r="E78" s="201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>
      <c r="A79" s="6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>
      <c r="A80" s="6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>
      <c r="A81" s="6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</sheetData>
  <mergeCells count="27">
    <mergeCell ref="J1:M1"/>
    <mergeCell ref="J3:O3"/>
    <mergeCell ref="B5:M5"/>
    <mergeCell ref="E7:O7"/>
    <mergeCell ref="E8:J8"/>
    <mergeCell ref="K8:O8"/>
    <mergeCell ref="A61:A62"/>
    <mergeCell ref="E9:E12"/>
    <mergeCell ref="F9:J9"/>
    <mergeCell ref="K9:K12"/>
    <mergeCell ref="L9:O9"/>
    <mergeCell ref="F10:F14"/>
    <mergeCell ref="A17:A19"/>
    <mergeCell ref="A23:A24"/>
    <mergeCell ref="A26:A33"/>
    <mergeCell ref="A35:A36"/>
    <mergeCell ref="A42:A55"/>
    <mergeCell ref="A57:A59"/>
    <mergeCell ref="D77:E77"/>
    <mergeCell ref="H77:I77"/>
    <mergeCell ref="D78:E78"/>
    <mergeCell ref="A66:A69"/>
    <mergeCell ref="A72:C72"/>
    <mergeCell ref="D75:E75"/>
    <mergeCell ref="H75:I75"/>
    <mergeCell ref="D76:E76"/>
    <mergeCell ref="H76:I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dochody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Beata Heleniak</cp:lastModifiedBy>
  <cp:lastPrinted>2017-08-07T11:22:51Z</cp:lastPrinted>
  <dcterms:created xsi:type="dcterms:W3CDTF">2017-07-20T12:46:53Z</dcterms:created>
  <dcterms:modified xsi:type="dcterms:W3CDTF">2017-08-07T11:23:07Z</dcterms:modified>
</cp:coreProperties>
</file>