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510" windowWidth="19020" windowHeight="11445"/>
  </bookViews>
  <sheets>
    <sheet name="2013" sheetId="3" r:id="rId1"/>
  </sheets>
  <calcPr calcId="125725"/>
</workbook>
</file>

<file path=xl/calcChain.xml><?xml version="1.0" encoding="utf-8"?>
<calcChain xmlns="http://schemas.openxmlformats.org/spreadsheetml/2006/main">
  <c r="F95" i="3"/>
  <c r="G48"/>
  <c r="F27" l="1"/>
  <c r="F43" l="1"/>
  <c r="F42"/>
  <c r="F41"/>
  <c r="F13"/>
  <c r="H13" s="1"/>
  <c r="C94"/>
  <c r="C92"/>
  <c r="C90"/>
  <c r="C88"/>
  <c r="C85"/>
  <c r="C80"/>
  <c r="C77"/>
  <c r="C75"/>
  <c r="C96" s="1"/>
  <c r="C56"/>
  <c r="C51"/>
  <c r="C48"/>
  <c r="C44"/>
  <c r="C39"/>
  <c r="C33"/>
  <c r="C21"/>
  <c r="C9"/>
  <c r="C5"/>
  <c r="F82"/>
  <c r="F91"/>
  <c r="H91" s="1"/>
  <c r="H90" s="1"/>
  <c r="G90"/>
  <c r="F90"/>
  <c r="E90"/>
  <c r="D90"/>
  <c r="H66"/>
  <c r="H65"/>
  <c r="H63"/>
  <c r="H61"/>
  <c r="G64"/>
  <c r="H64" s="1"/>
  <c r="G62"/>
  <c r="H62" s="1"/>
  <c r="G60"/>
  <c r="H60" s="1"/>
  <c r="C64"/>
  <c r="F25"/>
  <c r="H25" s="1"/>
  <c r="F53"/>
  <c r="H53" s="1"/>
  <c r="F31"/>
  <c r="H31" s="1"/>
  <c r="G39"/>
  <c r="E39"/>
  <c r="D39"/>
  <c r="H43"/>
  <c r="C59" l="1"/>
  <c r="F93"/>
  <c r="F89"/>
  <c r="F87"/>
  <c r="F86"/>
  <c r="F84"/>
  <c r="F83"/>
  <c r="F81"/>
  <c r="F79"/>
  <c r="F78"/>
  <c r="F76"/>
  <c r="F34"/>
  <c r="H34" s="1"/>
  <c r="H33" s="1"/>
  <c r="F6"/>
  <c r="H6" s="1"/>
  <c r="F7"/>
  <c r="H7" s="1"/>
  <c r="F8"/>
  <c r="H8" s="1"/>
  <c r="F10"/>
  <c r="H10" s="1"/>
  <c r="F11"/>
  <c r="H11" s="1"/>
  <c r="F12"/>
  <c r="H12" s="1"/>
  <c r="F14"/>
  <c r="H14" s="1"/>
  <c r="F15"/>
  <c r="H15" s="1"/>
  <c r="F16"/>
  <c r="H16" s="1"/>
  <c r="F17"/>
  <c r="H17" s="1"/>
  <c r="F18"/>
  <c r="H18" s="1"/>
  <c r="F19"/>
  <c r="H19" s="1"/>
  <c r="F20"/>
  <c r="H20" s="1"/>
  <c r="F22"/>
  <c r="H22" s="1"/>
  <c r="F23"/>
  <c r="H23" s="1"/>
  <c r="F24"/>
  <c r="H24" s="1"/>
  <c r="F26"/>
  <c r="H26" s="1"/>
  <c r="H27"/>
  <c r="F28"/>
  <c r="H28" s="1"/>
  <c r="F29"/>
  <c r="H29" s="1"/>
  <c r="F30"/>
  <c r="H30" s="1"/>
  <c r="F32"/>
  <c r="H32" s="1"/>
  <c r="F40"/>
  <c r="H40" s="1"/>
  <c r="H42"/>
  <c r="F45"/>
  <c r="H45" s="1"/>
  <c r="F46"/>
  <c r="H46" s="1"/>
  <c r="F47"/>
  <c r="H47" s="1"/>
  <c r="F49"/>
  <c r="H49" s="1"/>
  <c r="F50"/>
  <c r="H50" s="1"/>
  <c r="F52"/>
  <c r="H52" s="1"/>
  <c r="F54"/>
  <c r="H54" s="1"/>
  <c r="F55"/>
  <c r="H55" s="1"/>
  <c r="F57"/>
  <c r="H57" s="1"/>
  <c r="F58"/>
  <c r="H58" s="1"/>
  <c r="G5"/>
  <c r="G9"/>
  <c r="G21"/>
  <c r="G33"/>
  <c r="G44"/>
  <c r="G51"/>
  <c r="G56"/>
  <c r="F33"/>
  <c r="F9"/>
  <c r="F48"/>
  <c r="E9"/>
  <c r="E5"/>
  <c r="E21"/>
  <c r="E33"/>
  <c r="E44"/>
  <c r="E48"/>
  <c r="E51"/>
  <c r="E56"/>
  <c r="E59" s="1"/>
  <c r="D5"/>
  <c r="D9"/>
  <c r="D21"/>
  <c r="D33"/>
  <c r="D44"/>
  <c r="D48"/>
  <c r="D51"/>
  <c r="D56"/>
  <c r="D59" s="1"/>
  <c r="G94"/>
  <c r="E94"/>
  <c r="D94"/>
  <c r="G92"/>
  <c r="E92"/>
  <c r="D92"/>
  <c r="G88"/>
  <c r="E88"/>
  <c r="D88"/>
  <c r="G85"/>
  <c r="E85"/>
  <c r="D85"/>
  <c r="G80"/>
  <c r="D80"/>
  <c r="G77"/>
  <c r="E77"/>
  <c r="D77"/>
  <c r="G75"/>
  <c r="E75"/>
  <c r="D75"/>
  <c r="F94"/>
  <c r="F92"/>
  <c r="H87"/>
  <c r="H86"/>
  <c r="H84"/>
  <c r="H83"/>
  <c r="H82"/>
  <c r="H81"/>
  <c r="H79"/>
  <c r="H78"/>
  <c r="H76"/>
  <c r="H75" s="1"/>
  <c r="F75"/>
  <c r="F80"/>
  <c r="H95"/>
  <c r="H94" s="1"/>
  <c r="F77"/>
  <c r="H93"/>
  <c r="H92" s="1"/>
  <c r="F88"/>
  <c r="H89"/>
  <c r="H88" s="1"/>
  <c r="F85"/>
  <c r="G59" l="1"/>
  <c r="F44"/>
  <c r="D96"/>
  <c r="F96"/>
  <c r="E96"/>
  <c r="G96"/>
  <c r="F56"/>
  <c r="F5"/>
  <c r="F21"/>
  <c r="H77"/>
  <c r="F67"/>
  <c r="H80"/>
  <c r="G67"/>
  <c r="E67"/>
  <c r="H56"/>
  <c r="F51"/>
  <c r="H48"/>
  <c r="H41"/>
  <c r="H39" s="1"/>
  <c r="F39"/>
  <c r="H51"/>
  <c r="H44"/>
  <c r="H9"/>
  <c r="H67"/>
  <c r="D67"/>
  <c r="H85"/>
  <c r="C67"/>
  <c r="H5"/>
  <c r="H21"/>
  <c r="F59" l="1"/>
  <c r="H59"/>
  <c r="D98"/>
  <c r="H96"/>
  <c r="C98"/>
  <c r="G98"/>
  <c r="E98"/>
  <c r="H98" l="1"/>
  <c r="F98"/>
</calcChain>
</file>

<file path=xl/sharedStrings.xml><?xml version="1.0" encoding="utf-8"?>
<sst xmlns="http://schemas.openxmlformats.org/spreadsheetml/2006/main" count="120" uniqueCount="89">
  <si>
    <t>Załącznik nr 1</t>
  </si>
  <si>
    <t>Grupy środków trwałych</t>
  </si>
  <si>
    <t>Wartość środków trwałych</t>
  </si>
  <si>
    <t>Grunty</t>
  </si>
  <si>
    <t>Grunty rolnicze</t>
  </si>
  <si>
    <t>Grunty zabudowane i pod zabudowę</t>
  </si>
  <si>
    <t>Grunty komunikacyjne</t>
  </si>
  <si>
    <t>Budynki i lokale</t>
  </si>
  <si>
    <t>Budynek administracyjny</t>
  </si>
  <si>
    <t>Budynek Biblioteki</t>
  </si>
  <si>
    <t>Budynki strażnic</t>
  </si>
  <si>
    <t>Budynki szkół T.W</t>
  </si>
  <si>
    <t>Budynek socjalny w Lisnej</t>
  </si>
  <si>
    <t>Wiaty autobusowe</t>
  </si>
  <si>
    <t>Budynki gospodarcze szkół T.W</t>
  </si>
  <si>
    <t>Budynki gospodarcze Urzędu Gminy</t>
  </si>
  <si>
    <t>Budowle</t>
  </si>
  <si>
    <t>Studnie</t>
  </si>
  <si>
    <t>Sieć wodociągowa</t>
  </si>
  <si>
    <t>Drogi o nawierzchni asfaltowej</t>
  </si>
  <si>
    <t>Drogi o nawierzchni utwardzonej</t>
  </si>
  <si>
    <t>Budowle szkolne w T.Woli</t>
  </si>
  <si>
    <t>Lampy oświetleniowe</t>
  </si>
  <si>
    <t>Urządzenia specjalistyczne</t>
  </si>
  <si>
    <t>Pług do odśnieżania</t>
  </si>
  <si>
    <t>Maszyny i urządzenia</t>
  </si>
  <si>
    <t>Pompy głębinowe</t>
  </si>
  <si>
    <t>Urządzenia komputerowe w UG</t>
  </si>
  <si>
    <t>Pracownia komputerowa Wioska</t>
  </si>
  <si>
    <t>Urządzenia techniczne</t>
  </si>
  <si>
    <t>Centrala telefoniczna</t>
  </si>
  <si>
    <t>Oczyszczalnia ścieków</t>
  </si>
  <si>
    <t>Środki transportu</t>
  </si>
  <si>
    <t>Samochody strażackie</t>
  </si>
  <si>
    <t>Samochód Citroen z przyczepką</t>
  </si>
  <si>
    <t>Narzędzia i przyrządy</t>
  </si>
  <si>
    <t>Wyposażanie biura UG</t>
  </si>
  <si>
    <t>Wyposażenie Świetlicy e-lerign</t>
  </si>
  <si>
    <t>Wartości niematerialne i prawne</t>
  </si>
  <si>
    <t>Programy komputerowe U G</t>
  </si>
  <si>
    <t>Jednostka</t>
  </si>
  <si>
    <t>Zmiana wartości</t>
  </si>
  <si>
    <t>zwiększenie</t>
  </si>
  <si>
    <t>zmniejszenie</t>
  </si>
  <si>
    <t>amortyzacja</t>
  </si>
  <si>
    <t>Urząd Gminy</t>
  </si>
  <si>
    <t>Razem Urząd Gminy</t>
  </si>
  <si>
    <t>GOPS</t>
  </si>
  <si>
    <t>Urządzenia komputerowe w GOPS</t>
  </si>
  <si>
    <t>Samochód POLONEZ</t>
  </si>
  <si>
    <t>Wyposażenie biura</t>
  </si>
  <si>
    <t>Urządzenia biurowe w GOPS</t>
  </si>
  <si>
    <t>Razem GOPS</t>
  </si>
  <si>
    <t>Szkoły</t>
  </si>
  <si>
    <t>Grunty szkolne</t>
  </si>
  <si>
    <t>Budynki szkół</t>
  </si>
  <si>
    <t>Budynki gospodarcze szkół</t>
  </si>
  <si>
    <t>Studnie przy szkołach</t>
  </si>
  <si>
    <t>Ogrodzenia szkolne</t>
  </si>
  <si>
    <t>Chodnik przed Gimnazjum</t>
  </si>
  <si>
    <t>Inne budowle</t>
  </si>
  <si>
    <t>Urządzenia komputerowe w Szkołach</t>
  </si>
  <si>
    <t>Urządzenia techniczne w Szkołach</t>
  </si>
  <si>
    <t>Kotłownia olejowa</t>
  </si>
  <si>
    <t>Urządzenia biurowe w Szkołach</t>
  </si>
  <si>
    <t>Programy komputerowe szkół</t>
  </si>
  <si>
    <t>Razem szkoły</t>
  </si>
  <si>
    <t>Ogółem mienie Gminy</t>
  </si>
  <si>
    <t>Budynek po szkole w Starym Wylezinie</t>
  </si>
  <si>
    <t>Stacje uzdatniania wody</t>
  </si>
  <si>
    <t>Kontener mieszkalny</t>
  </si>
  <si>
    <t>Place zabaw</t>
  </si>
  <si>
    <t>Urządzenia tech. w wiosce</t>
  </si>
  <si>
    <r>
      <t>Budynek</t>
    </r>
    <r>
      <rPr>
        <i/>
        <sz val="10"/>
        <color indexed="8"/>
        <rFont val="Arial"/>
        <family val="2"/>
        <charset val="238"/>
      </rPr>
      <t xml:space="preserve"> Ośrodka Zdrowia</t>
    </r>
  </si>
  <si>
    <t>Programy w Świetlicy e-lerign</t>
  </si>
  <si>
    <t>Boiska</t>
  </si>
  <si>
    <t>Wyposażenie świetlic</t>
  </si>
  <si>
    <t>Staw</t>
  </si>
  <si>
    <t>Traktorek</t>
  </si>
  <si>
    <t>str. 1</t>
  </si>
  <si>
    <t>str.2</t>
  </si>
  <si>
    <t>Wykaz mienia komunalnego Gminy Kowiesy na dzień 31.12.2013 r.</t>
  </si>
  <si>
    <t>wartość brutto na 31.12.2012 r.</t>
  </si>
  <si>
    <t>brutto na 31.12.2013 r.</t>
  </si>
  <si>
    <t>netto na 31.12.2013 r.</t>
  </si>
  <si>
    <t>str.3</t>
  </si>
  <si>
    <t>Budynki komunalne w Wymysłowie</t>
  </si>
  <si>
    <t>Ogrodzenia, chodniki</t>
  </si>
  <si>
    <t>Szfy chłodnicze w świetlicach</t>
  </si>
</sst>
</file>

<file path=xl/styles.xml><?xml version="1.0" encoding="utf-8"?>
<styleSheet xmlns="http://schemas.openxmlformats.org/spreadsheetml/2006/main">
  <numFmts count="1">
    <numFmt numFmtId="164" formatCode="#,##0.00&quot; &quot;[$zł-415];[Red]&quot;-&quot;#,##0.00&quot; &quot;[$zł-415]"/>
  </numFmts>
  <fonts count="11">
    <font>
      <sz val="11"/>
      <color rgb="FF000000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0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9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 applyNumberFormat="0" applyBorder="0" applyProtection="0"/>
    <xf numFmtId="164" fontId="4" fillId="0" borderId="0" applyBorder="0" applyProtection="0"/>
  </cellStyleXfs>
  <cellXfs count="84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7" fillId="0" borderId="0" xfId="0" applyFont="1"/>
    <xf numFmtId="0" fontId="1" fillId="2" borderId="1" xfId="0" applyFont="1" applyFill="1" applyBorder="1"/>
    <xf numFmtId="0" fontId="5" fillId="0" borderId="17" xfId="0" applyFont="1" applyBorder="1"/>
    <xf numFmtId="0" fontId="1" fillId="2" borderId="5" xfId="0" applyFont="1" applyFill="1" applyBorder="1"/>
    <xf numFmtId="0" fontId="1" fillId="0" borderId="7" xfId="0" applyFont="1" applyFill="1" applyBorder="1" applyAlignment="1">
      <alignment horizontal="center" vertical="center"/>
    </xf>
    <xf numFmtId="0" fontId="7" fillId="0" borderId="7" xfId="0" applyFont="1" applyBorder="1"/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Fill="1" applyBorder="1"/>
    <xf numFmtId="0" fontId="7" fillId="0" borderId="10" xfId="0" applyFont="1" applyFill="1" applyBorder="1" applyAlignment="1"/>
    <xf numFmtId="0" fontId="5" fillId="0" borderId="1" xfId="0" applyFont="1" applyFill="1" applyBorder="1" applyAlignment="1">
      <alignment horizontal="left"/>
    </xf>
    <xf numFmtId="0" fontId="1" fillId="2" borderId="18" xfId="0" applyFont="1" applyFill="1" applyBorder="1"/>
    <xf numFmtId="0" fontId="1" fillId="2" borderId="6" xfId="0" applyFont="1" applyFill="1" applyBorder="1"/>
    <xf numFmtId="0" fontId="7" fillId="0" borderId="14" xfId="0" applyFont="1" applyBorder="1"/>
    <xf numFmtId="0" fontId="1" fillId="2" borderId="19" xfId="0" applyFont="1" applyFill="1" applyBorder="1"/>
    <xf numFmtId="4" fontId="0" fillId="0" borderId="0" xfId="0" applyNumberFormat="1"/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right"/>
    </xf>
    <xf numFmtId="4" fontId="5" fillId="0" borderId="1" xfId="0" applyNumberFormat="1" applyFont="1" applyBorder="1"/>
    <xf numFmtId="4" fontId="5" fillId="0" borderId="1" xfId="0" applyNumberFormat="1" applyFont="1" applyFill="1" applyBorder="1" applyAlignment="1">
      <alignment horizontal="right"/>
    </xf>
    <xf numFmtId="4" fontId="5" fillId="0" borderId="1" xfId="0" applyNumberFormat="1" applyFont="1" applyFill="1" applyBorder="1"/>
    <xf numFmtId="4" fontId="5" fillId="0" borderId="0" xfId="0" applyNumberFormat="1" applyFont="1" applyFill="1"/>
    <xf numFmtId="4" fontId="5" fillId="0" borderId="2" xfId="0" applyNumberFormat="1" applyFont="1" applyBorder="1"/>
    <xf numFmtId="4" fontId="5" fillId="0" borderId="2" xfId="0" applyNumberFormat="1" applyFont="1" applyFill="1" applyBorder="1" applyAlignment="1">
      <alignment horizontal="right"/>
    </xf>
    <xf numFmtId="4" fontId="5" fillId="0" borderId="7" xfId="0" applyNumberFormat="1" applyFont="1" applyBorder="1"/>
    <xf numFmtId="4" fontId="5" fillId="0" borderId="7" xfId="0" applyNumberFormat="1" applyFont="1" applyFill="1" applyBorder="1" applyAlignment="1">
      <alignment horizontal="right"/>
    </xf>
    <xf numFmtId="4" fontId="5" fillId="0" borderId="0" xfId="0" applyNumberFormat="1" applyFont="1" applyBorder="1"/>
    <xf numFmtId="4" fontId="5" fillId="0" borderId="0" xfId="0" applyNumberFormat="1" applyFont="1" applyFill="1" applyBorder="1" applyAlignment="1">
      <alignment horizontal="right"/>
    </xf>
    <xf numFmtId="4" fontId="5" fillId="0" borderId="9" xfId="0" applyNumberFormat="1" applyFont="1" applyBorder="1"/>
    <xf numFmtId="4" fontId="1" fillId="2" borderId="9" xfId="0" applyNumberFormat="1" applyFont="1" applyFill="1" applyBorder="1" applyAlignment="1">
      <alignment horizontal="right"/>
    </xf>
    <xf numFmtId="4" fontId="1" fillId="4" borderId="2" xfId="0" applyNumberFormat="1" applyFont="1" applyFill="1" applyBorder="1"/>
    <xf numFmtId="0" fontId="7" fillId="0" borderId="6" xfId="0" applyFont="1" applyBorder="1"/>
    <xf numFmtId="4" fontId="1" fillId="0" borderId="9" xfId="0" applyNumberFormat="1" applyFont="1" applyBorder="1"/>
    <xf numFmtId="2" fontId="1" fillId="2" borderId="6" xfId="0" applyNumberFormat="1" applyFont="1" applyFill="1" applyBorder="1"/>
    <xf numFmtId="2" fontId="7" fillId="0" borderId="6" xfId="0" applyNumberFormat="1" applyFont="1" applyBorder="1"/>
    <xf numFmtId="3" fontId="1" fillId="0" borderId="8" xfId="0" applyNumberFormat="1" applyFont="1" applyFill="1" applyBorder="1"/>
    <xf numFmtId="3" fontId="1" fillId="0" borderId="8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right"/>
    </xf>
    <xf numFmtId="4" fontId="10" fillId="2" borderId="1" xfId="0" applyNumberFormat="1" applyFont="1" applyFill="1" applyBorder="1" applyAlignment="1">
      <alignment horizontal="right"/>
    </xf>
    <xf numFmtId="4" fontId="10" fillId="0" borderId="1" xfId="0" applyNumberFormat="1" applyFont="1" applyFill="1" applyBorder="1" applyAlignment="1">
      <alignment horizontal="right"/>
    </xf>
    <xf numFmtId="4" fontId="9" fillId="0" borderId="16" xfId="0" applyNumberFormat="1" applyFont="1" applyBorder="1"/>
    <xf numFmtId="4" fontId="9" fillId="0" borderId="1" xfId="0" applyNumberFormat="1" applyFont="1" applyFill="1" applyBorder="1" applyAlignment="1">
      <alignment horizontal="right"/>
    </xf>
    <xf numFmtId="4" fontId="9" fillId="0" borderId="1" xfId="0" applyNumberFormat="1" applyFont="1" applyBorder="1"/>
    <xf numFmtId="4" fontId="9" fillId="0" borderId="0" xfId="0" applyNumberFormat="1" applyFont="1"/>
    <xf numFmtId="4" fontId="9" fillId="0" borderId="1" xfId="0" applyNumberFormat="1" applyFont="1" applyFill="1" applyBorder="1"/>
    <xf numFmtId="4" fontId="10" fillId="0" borderId="1" xfId="0" applyNumberFormat="1" applyFont="1" applyBorder="1"/>
    <xf numFmtId="4" fontId="1" fillId="5" borderId="1" xfId="0" applyNumberFormat="1" applyFont="1" applyFill="1" applyBorder="1"/>
    <xf numFmtId="4" fontId="7" fillId="0" borderId="0" xfId="0" applyNumberFormat="1" applyFont="1"/>
    <xf numFmtId="4" fontId="1" fillId="3" borderId="1" xfId="0" applyNumberFormat="1" applyFont="1" applyFill="1" applyBorder="1" applyAlignment="1">
      <alignment horizontal="right"/>
    </xf>
    <xf numFmtId="0" fontId="1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2" xfId="0" applyFont="1" applyFill="1" applyBorder="1" applyAlignment="1">
      <alignment horizontal="center"/>
    </xf>
    <xf numFmtId="4" fontId="8" fillId="0" borderId="7" xfId="0" applyNumberFormat="1" applyFont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3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right"/>
    </xf>
    <xf numFmtId="0" fontId="1" fillId="0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0" fontId="1" fillId="4" borderId="24" xfId="0" applyFont="1" applyFill="1" applyBorder="1" applyAlignment="1">
      <alignment horizontal="center"/>
    </xf>
    <xf numFmtId="4" fontId="1" fillId="4" borderId="6" xfId="0" applyNumberFormat="1" applyFont="1" applyFill="1" applyBorder="1"/>
    <xf numFmtId="4" fontId="1" fillId="4" borderId="25" xfId="0" applyNumberFormat="1" applyFont="1" applyFill="1" applyBorder="1"/>
    <xf numFmtId="4" fontId="1" fillId="4" borderId="26" xfId="0" applyNumberFormat="1" applyFont="1" applyFill="1" applyBorder="1"/>
  </cellXfs>
  <cellStyles count="5">
    <cellStyle name="Heading" xfId="1"/>
    <cellStyle name="Heading1" xfId="2"/>
    <cellStyle name="Normalny" xfId="0" builtinId="0" customBuiltin="1"/>
    <cellStyle name="Result" xfId="3"/>
    <cellStyle name="Result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6"/>
  <sheetViews>
    <sheetView tabSelected="1" topLeftCell="A67" workbookViewId="0">
      <selection activeCell="B72" sqref="B72"/>
    </sheetView>
  </sheetViews>
  <sheetFormatPr defaultRowHeight="14.25"/>
  <cols>
    <col min="1" max="1" width="13.625" customWidth="1"/>
    <col min="2" max="2" width="34.375" customWidth="1"/>
    <col min="3" max="3" width="13.125" customWidth="1"/>
    <col min="4" max="4" width="11.125" customWidth="1"/>
    <col min="5" max="5" width="11.75" customWidth="1"/>
    <col min="6" max="6" width="11.25" customWidth="1"/>
    <col min="7" max="7" width="10.625" customWidth="1"/>
    <col min="8" max="8" width="11.625" customWidth="1"/>
    <col min="9" max="9" width="11.375" bestFit="1" customWidth="1"/>
    <col min="10" max="11" width="12.375" bestFit="1" customWidth="1"/>
  </cols>
  <sheetData>
    <row r="1" spans="1:8">
      <c r="A1" s="5"/>
      <c r="B1" s="1"/>
      <c r="C1" s="1"/>
      <c r="D1" s="1"/>
      <c r="E1" s="1"/>
      <c r="F1" s="1"/>
      <c r="G1" s="2" t="s">
        <v>0</v>
      </c>
      <c r="H1" s="1"/>
    </row>
    <row r="2" spans="1:8">
      <c r="A2" s="5"/>
      <c r="B2" s="3" t="s">
        <v>81</v>
      </c>
      <c r="C2" s="3"/>
      <c r="D2" s="3"/>
      <c r="E2" s="3"/>
      <c r="F2" s="3"/>
      <c r="G2" s="3"/>
      <c r="H2" s="3"/>
    </row>
    <row r="3" spans="1:8" ht="13.5" customHeight="1">
      <c r="A3" s="66" t="s">
        <v>40</v>
      </c>
      <c r="B3" s="66" t="s">
        <v>1</v>
      </c>
      <c r="C3" s="67" t="s">
        <v>82</v>
      </c>
      <c r="D3" s="66" t="s">
        <v>41</v>
      </c>
      <c r="E3" s="66"/>
      <c r="F3" s="66" t="s">
        <v>2</v>
      </c>
      <c r="G3" s="66"/>
      <c r="H3" s="66"/>
    </row>
    <row r="4" spans="1:8" ht="24" customHeight="1">
      <c r="A4" s="66"/>
      <c r="B4" s="66"/>
      <c r="C4" s="67"/>
      <c r="D4" s="23" t="s">
        <v>42</v>
      </c>
      <c r="E4" s="23" t="s">
        <v>43</v>
      </c>
      <c r="F4" s="24" t="s">
        <v>83</v>
      </c>
      <c r="G4" s="25" t="s">
        <v>44</v>
      </c>
      <c r="H4" s="58" t="s">
        <v>84</v>
      </c>
    </row>
    <row r="5" spans="1:8" ht="14.25" customHeight="1">
      <c r="A5" s="70" t="s">
        <v>45</v>
      </c>
      <c r="B5" s="6" t="s">
        <v>3</v>
      </c>
      <c r="C5" s="26">
        <f t="shared" ref="C5" si="0">SUM(C6:C8)</f>
        <v>1637362.39</v>
      </c>
      <c r="D5" s="26">
        <f t="shared" ref="D5:H5" si="1">SUM(D6:D8)</f>
        <v>114210</v>
      </c>
      <c r="E5" s="26">
        <f t="shared" si="1"/>
        <v>5483</v>
      </c>
      <c r="F5" s="26">
        <f t="shared" si="1"/>
        <v>1746089.39</v>
      </c>
      <c r="G5" s="26">
        <f t="shared" si="1"/>
        <v>0</v>
      </c>
      <c r="H5" s="26">
        <f t="shared" si="1"/>
        <v>1746089.39</v>
      </c>
    </row>
    <row r="6" spans="1:8" ht="14.25" customHeight="1">
      <c r="A6" s="71"/>
      <c r="B6" s="5" t="s">
        <v>4</v>
      </c>
      <c r="C6" s="27">
        <v>306285.89</v>
      </c>
      <c r="D6" s="27">
        <v>114210</v>
      </c>
      <c r="E6" s="27">
        <v>5483</v>
      </c>
      <c r="F6" s="27">
        <f>SUM(C6+D6-E6)</f>
        <v>415012.89</v>
      </c>
      <c r="G6" s="28"/>
      <c r="H6" s="27">
        <f>SUM(F6-G6)</f>
        <v>415012.89</v>
      </c>
    </row>
    <row r="7" spans="1:8" ht="14.25" customHeight="1">
      <c r="A7" s="71"/>
      <c r="B7" s="5" t="s">
        <v>5</v>
      </c>
      <c r="C7" s="27">
        <v>143052.04999999999</v>
      </c>
      <c r="D7" s="27"/>
      <c r="E7" s="27"/>
      <c r="F7" s="27">
        <f>SUM(C7+D7-E7)</f>
        <v>143052.04999999999</v>
      </c>
      <c r="G7" s="28"/>
      <c r="H7" s="27">
        <f>SUM(F7-G7)</f>
        <v>143052.04999999999</v>
      </c>
    </row>
    <row r="8" spans="1:8">
      <c r="A8" s="71"/>
      <c r="B8" s="5" t="s">
        <v>6</v>
      </c>
      <c r="C8" s="27">
        <v>1188024.45</v>
      </c>
      <c r="D8" s="27"/>
      <c r="E8" s="27"/>
      <c r="F8" s="27">
        <f>SUM(C8+D8-E8)</f>
        <v>1188024.45</v>
      </c>
      <c r="G8" s="28"/>
      <c r="H8" s="27">
        <f>SUM(F8-G8)</f>
        <v>1188024.45</v>
      </c>
    </row>
    <row r="9" spans="1:8">
      <c r="A9" s="71"/>
      <c r="B9" s="6" t="s">
        <v>7</v>
      </c>
      <c r="C9" s="26">
        <f t="shared" ref="C9" si="2">SUM(C10:C20)</f>
        <v>3614211.6000000006</v>
      </c>
      <c r="D9" s="26">
        <f t="shared" ref="D9:H9" si="3">SUM(D10:D20)</f>
        <v>2112512.1799999997</v>
      </c>
      <c r="E9" s="26">
        <f t="shared" si="3"/>
        <v>0</v>
      </c>
      <c r="F9" s="26">
        <f t="shared" si="3"/>
        <v>5726723.7799999993</v>
      </c>
      <c r="G9" s="26">
        <f t="shared" si="3"/>
        <v>931476.55999999994</v>
      </c>
      <c r="H9" s="26">
        <f t="shared" si="3"/>
        <v>4795247.2200000007</v>
      </c>
    </row>
    <row r="10" spans="1:8">
      <c r="A10" s="71"/>
      <c r="B10" s="5" t="s">
        <v>8</v>
      </c>
      <c r="C10" s="27">
        <v>448490.1</v>
      </c>
      <c r="D10" s="27"/>
      <c r="E10" s="27"/>
      <c r="F10" s="27">
        <f t="shared" ref="F10:F20" si="4">SUM(C10+D10-E10)</f>
        <v>448490.1</v>
      </c>
      <c r="G10" s="28">
        <v>203498.33</v>
      </c>
      <c r="H10" s="27">
        <f t="shared" ref="H10:H20" si="5">SUM(F10-G10)</f>
        <v>244991.77</v>
      </c>
    </row>
    <row r="11" spans="1:8">
      <c r="A11" s="71"/>
      <c r="B11" s="5" t="s">
        <v>9</v>
      </c>
      <c r="C11" s="27">
        <v>135567.74</v>
      </c>
      <c r="D11" s="28"/>
      <c r="E11" s="29"/>
      <c r="F11" s="27">
        <f t="shared" si="4"/>
        <v>135567.74</v>
      </c>
      <c r="G11" s="28">
        <v>103654.64</v>
      </c>
      <c r="H11" s="27">
        <f t="shared" si="5"/>
        <v>31913.099999999991</v>
      </c>
    </row>
    <row r="12" spans="1:8">
      <c r="A12" s="71"/>
      <c r="B12" s="5" t="s">
        <v>10</v>
      </c>
      <c r="C12" s="27">
        <v>1608592.74</v>
      </c>
      <c r="D12" s="28">
        <v>1371512.18</v>
      </c>
      <c r="E12" s="29"/>
      <c r="F12" s="27">
        <f t="shared" si="4"/>
        <v>2980104.92</v>
      </c>
      <c r="G12" s="28">
        <v>191659.81</v>
      </c>
      <c r="H12" s="27">
        <f t="shared" si="5"/>
        <v>2788445.11</v>
      </c>
    </row>
    <row r="13" spans="1:8">
      <c r="A13" s="71"/>
      <c r="B13" s="5" t="s">
        <v>86</v>
      </c>
      <c r="C13" s="27">
        <v>0</v>
      </c>
      <c r="D13" s="27">
        <v>741000</v>
      </c>
      <c r="E13" s="29"/>
      <c r="F13" s="27">
        <f t="shared" ref="F13" si="6">SUM(C13+D13-E13)</f>
        <v>741000</v>
      </c>
      <c r="G13" s="28">
        <v>4586.25</v>
      </c>
      <c r="H13" s="27">
        <f t="shared" ref="H13" si="7">SUM(F13-G13)</f>
        <v>736413.75</v>
      </c>
    </row>
    <row r="14" spans="1:8">
      <c r="A14" s="71"/>
      <c r="B14" s="5" t="s">
        <v>11</v>
      </c>
      <c r="C14" s="27">
        <v>455159.74</v>
      </c>
      <c r="D14" s="28"/>
      <c r="E14" s="29"/>
      <c r="F14" s="27">
        <f t="shared" si="4"/>
        <v>455159.74</v>
      </c>
      <c r="G14" s="27">
        <v>187559.46</v>
      </c>
      <c r="H14" s="27">
        <f t="shared" si="5"/>
        <v>267600.28000000003</v>
      </c>
    </row>
    <row r="15" spans="1:8">
      <c r="A15" s="71"/>
      <c r="B15" s="5" t="s">
        <v>73</v>
      </c>
      <c r="C15" s="27">
        <v>671692.43</v>
      </c>
      <c r="D15" s="28"/>
      <c r="E15" s="29"/>
      <c r="F15" s="27">
        <f t="shared" si="4"/>
        <v>671692.43</v>
      </c>
      <c r="G15" s="28">
        <v>165425.1</v>
      </c>
      <c r="H15" s="27">
        <f t="shared" si="5"/>
        <v>506267.33000000007</v>
      </c>
    </row>
    <row r="16" spans="1:8">
      <c r="A16" s="71"/>
      <c r="B16" s="5" t="s">
        <v>12</v>
      </c>
      <c r="C16" s="27">
        <v>66271.850000000006</v>
      </c>
      <c r="D16" s="28"/>
      <c r="E16" s="29"/>
      <c r="F16" s="27">
        <f t="shared" si="4"/>
        <v>66271.850000000006</v>
      </c>
      <c r="G16" s="28">
        <v>6295.84</v>
      </c>
      <c r="H16" s="27">
        <f t="shared" si="5"/>
        <v>59976.010000000009</v>
      </c>
    </row>
    <row r="17" spans="1:8">
      <c r="A17" s="71"/>
      <c r="B17" s="5" t="s">
        <v>13</v>
      </c>
      <c r="C17" s="27">
        <v>46784.21</v>
      </c>
      <c r="D17" s="28"/>
      <c r="E17" s="29"/>
      <c r="F17" s="27">
        <f t="shared" si="4"/>
        <v>46784.21</v>
      </c>
      <c r="G17" s="28">
        <v>25188.55</v>
      </c>
      <c r="H17" s="27">
        <f t="shared" si="5"/>
        <v>21595.66</v>
      </c>
    </row>
    <row r="18" spans="1:8">
      <c r="A18" s="71"/>
      <c r="B18" s="5" t="s">
        <v>14</v>
      </c>
      <c r="C18" s="27">
        <v>17053.21</v>
      </c>
      <c r="D18" s="28"/>
      <c r="E18" s="29"/>
      <c r="F18" s="27">
        <f t="shared" si="4"/>
        <v>17053.21</v>
      </c>
      <c r="G18" s="28">
        <v>17053.21</v>
      </c>
      <c r="H18" s="27">
        <f t="shared" si="5"/>
        <v>0</v>
      </c>
    </row>
    <row r="19" spans="1:8">
      <c r="A19" s="71"/>
      <c r="B19" s="5" t="s">
        <v>15</v>
      </c>
      <c r="C19" s="27">
        <v>118502.34</v>
      </c>
      <c r="D19" s="28"/>
      <c r="E19" s="29"/>
      <c r="F19" s="27">
        <f t="shared" si="4"/>
        <v>118502.34</v>
      </c>
      <c r="G19" s="28">
        <v>22521.86</v>
      </c>
      <c r="H19" s="27">
        <f t="shared" si="5"/>
        <v>95980.479999999996</v>
      </c>
    </row>
    <row r="20" spans="1:8">
      <c r="A20" s="72"/>
      <c r="B20" s="7" t="s">
        <v>68</v>
      </c>
      <c r="C20" s="27">
        <v>46097.24</v>
      </c>
      <c r="D20" s="29"/>
      <c r="E20" s="29"/>
      <c r="F20" s="27">
        <f t="shared" si="4"/>
        <v>46097.24</v>
      </c>
      <c r="G20" s="27">
        <v>4033.51</v>
      </c>
      <c r="H20" s="27">
        <f t="shared" si="5"/>
        <v>42063.729999999996</v>
      </c>
    </row>
    <row r="21" spans="1:8">
      <c r="A21" s="71"/>
      <c r="B21" s="8" t="s">
        <v>16</v>
      </c>
      <c r="C21" s="26">
        <f t="shared" ref="C21" si="8">SUM(C22:C32)</f>
        <v>14342766.500000002</v>
      </c>
      <c r="D21" s="26">
        <f t="shared" ref="D21:H21" si="9">SUM(D22:D32)</f>
        <v>1313082.23</v>
      </c>
      <c r="E21" s="26">
        <f t="shared" si="9"/>
        <v>0</v>
      </c>
      <c r="F21" s="26">
        <f t="shared" si="9"/>
        <v>15655848.729999999</v>
      </c>
      <c r="G21" s="26">
        <f t="shared" si="9"/>
        <v>3802378.17</v>
      </c>
      <c r="H21" s="26">
        <f t="shared" si="9"/>
        <v>11853470.560000001</v>
      </c>
    </row>
    <row r="22" spans="1:8">
      <c r="A22" s="71"/>
      <c r="B22" s="5" t="s">
        <v>17</v>
      </c>
      <c r="C22" s="27">
        <v>137995.1</v>
      </c>
      <c r="D22" s="28"/>
      <c r="E22" s="29"/>
      <c r="F22" s="27">
        <f t="shared" ref="F22:F32" si="10">SUM(C22+D22-E22)</f>
        <v>137995.1</v>
      </c>
      <c r="G22" s="28">
        <v>65474.09</v>
      </c>
      <c r="H22" s="27">
        <f t="shared" ref="H22:H32" si="11">SUM(F22-G22)</f>
        <v>72521.010000000009</v>
      </c>
    </row>
    <row r="23" spans="1:8">
      <c r="A23" s="71"/>
      <c r="B23" s="5" t="s">
        <v>69</v>
      </c>
      <c r="C23" s="27">
        <v>1417884.94</v>
      </c>
      <c r="D23" s="28"/>
      <c r="E23" s="29"/>
      <c r="F23" s="27">
        <f t="shared" si="10"/>
        <v>1417884.94</v>
      </c>
      <c r="G23" s="28">
        <v>230579.7</v>
      </c>
      <c r="H23" s="27">
        <f t="shared" si="11"/>
        <v>1187305.24</v>
      </c>
    </row>
    <row r="24" spans="1:8">
      <c r="A24" s="71"/>
      <c r="B24" s="5" t="s">
        <v>18</v>
      </c>
      <c r="C24" s="27">
        <v>4854203.4800000004</v>
      </c>
      <c r="D24" s="28"/>
      <c r="E24" s="29"/>
      <c r="F24" s="27">
        <f t="shared" si="10"/>
        <v>4854203.4800000004</v>
      </c>
      <c r="G24" s="28">
        <v>1878964.85</v>
      </c>
      <c r="H24" s="27">
        <f t="shared" si="11"/>
        <v>2975238.6300000004</v>
      </c>
    </row>
    <row r="25" spans="1:8">
      <c r="A25" s="71"/>
      <c r="B25" s="5" t="s">
        <v>77</v>
      </c>
      <c r="C25" s="27">
        <v>51776.5</v>
      </c>
      <c r="D25" s="28"/>
      <c r="E25" s="29"/>
      <c r="F25" s="27">
        <f t="shared" si="10"/>
        <v>51776.5</v>
      </c>
      <c r="G25" s="28">
        <v>1510.15</v>
      </c>
      <c r="H25" s="27">
        <f t="shared" si="11"/>
        <v>50266.35</v>
      </c>
    </row>
    <row r="26" spans="1:8">
      <c r="A26" s="71"/>
      <c r="B26" s="5" t="s">
        <v>19</v>
      </c>
      <c r="C26" s="27">
        <v>3003737.61</v>
      </c>
      <c r="D26" s="28">
        <v>839907.88</v>
      </c>
      <c r="E26" s="29"/>
      <c r="F26" s="27">
        <f t="shared" si="10"/>
        <v>3843645.4899999998</v>
      </c>
      <c r="G26" s="28">
        <v>629482.54</v>
      </c>
      <c r="H26" s="27">
        <f t="shared" si="11"/>
        <v>3214162.9499999997</v>
      </c>
    </row>
    <row r="27" spans="1:8">
      <c r="A27" s="71"/>
      <c r="B27" s="5" t="s">
        <v>20</v>
      </c>
      <c r="C27" s="27">
        <v>3915946.25</v>
      </c>
      <c r="D27" s="30">
        <v>339382.18</v>
      </c>
      <c r="E27" s="29"/>
      <c r="F27" s="27">
        <f t="shared" si="10"/>
        <v>4255328.43</v>
      </c>
      <c r="G27" s="28">
        <v>839135.12</v>
      </c>
      <c r="H27" s="27">
        <f t="shared" si="11"/>
        <v>3416193.3099999996</v>
      </c>
    </row>
    <row r="28" spans="1:8">
      <c r="A28" s="71"/>
      <c r="B28" s="5" t="s">
        <v>87</v>
      </c>
      <c r="C28" s="27">
        <v>3003.9</v>
      </c>
      <c r="D28" s="28">
        <v>110038.38</v>
      </c>
      <c r="E28" s="29"/>
      <c r="F28" s="27">
        <f t="shared" si="10"/>
        <v>113042.28</v>
      </c>
      <c r="G28" s="28">
        <v>2533.8200000000002</v>
      </c>
      <c r="H28" s="27">
        <f t="shared" si="11"/>
        <v>110508.45999999999</v>
      </c>
    </row>
    <row r="29" spans="1:8">
      <c r="A29" s="71"/>
      <c r="B29" s="5" t="s">
        <v>21</v>
      </c>
      <c r="C29" s="27">
        <v>13013.67</v>
      </c>
      <c r="D29" s="28"/>
      <c r="E29" s="29"/>
      <c r="F29" s="27">
        <f t="shared" si="10"/>
        <v>13013.67</v>
      </c>
      <c r="G29" s="28">
        <v>13075.93</v>
      </c>
      <c r="H29" s="27">
        <f t="shared" si="11"/>
        <v>-62.260000000000218</v>
      </c>
    </row>
    <row r="30" spans="1:8">
      <c r="A30" s="71"/>
      <c r="B30" s="5" t="s">
        <v>71</v>
      </c>
      <c r="C30" s="27">
        <v>70920.009999999995</v>
      </c>
      <c r="D30" s="28">
        <v>3999.99</v>
      </c>
      <c r="E30" s="29"/>
      <c r="F30" s="27">
        <f t="shared" si="10"/>
        <v>74920</v>
      </c>
      <c r="G30" s="28">
        <v>5313.78</v>
      </c>
      <c r="H30" s="27">
        <f t="shared" si="11"/>
        <v>69606.22</v>
      </c>
    </row>
    <row r="31" spans="1:8">
      <c r="A31" s="71"/>
      <c r="B31" s="5" t="s">
        <v>75</v>
      </c>
      <c r="C31" s="27">
        <v>428076.47</v>
      </c>
      <c r="D31" s="28">
        <v>19753.8</v>
      </c>
      <c r="E31" s="29"/>
      <c r="F31" s="27">
        <f t="shared" si="10"/>
        <v>447830.26999999996</v>
      </c>
      <c r="G31" s="28">
        <v>12707.86</v>
      </c>
      <c r="H31" s="27">
        <f t="shared" si="11"/>
        <v>435122.41</v>
      </c>
    </row>
    <row r="32" spans="1:8">
      <c r="A32" s="71"/>
      <c r="B32" s="5" t="s">
        <v>22</v>
      </c>
      <c r="C32" s="27">
        <v>446208.57</v>
      </c>
      <c r="D32" s="28"/>
      <c r="E32" s="29"/>
      <c r="F32" s="27">
        <f t="shared" si="10"/>
        <v>446208.57</v>
      </c>
      <c r="G32" s="28">
        <v>123600.33</v>
      </c>
      <c r="H32" s="27">
        <f t="shared" si="11"/>
        <v>322608.24</v>
      </c>
    </row>
    <row r="33" spans="1:8">
      <c r="A33" s="71"/>
      <c r="B33" s="6" t="s">
        <v>23</v>
      </c>
      <c r="C33" s="26">
        <f t="shared" ref="C33:H33" si="12">SUM(C34)</f>
        <v>43057</v>
      </c>
      <c r="D33" s="26">
        <f t="shared" si="12"/>
        <v>4590</v>
      </c>
      <c r="E33" s="26">
        <f t="shared" si="12"/>
        <v>4590</v>
      </c>
      <c r="F33" s="26">
        <f t="shared" si="12"/>
        <v>43057</v>
      </c>
      <c r="G33" s="26">
        <f t="shared" si="12"/>
        <v>21378.25</v>
      </c>
      <c r="H33" s="26">
        <f t="shared" si="12"/>
        <v>21678.75</v>
      </c>
    </row>
    <row r="34" spans="1:8" ht="15.75" customHeight="1">
      <c r="A34" s="71"/>
      <c r="B34" s="5" t="s">
        <v>24</v>
      </c>
      <c r="C34" s="31">
        <v>43057</v>
      </c>
      <c r="D34" s="31">
        <v>4590</v>
      </c>
      <c r="E34" s="31">
        <v>4590</v>
      </c>
      <c r="F34" s="31">
        <f>SUM(C34+D34-E34)</f>
        <v>43057</v>
      </c>
      <c r="G34" s="32">
        <v>21378.25</v>
      </c>
      <c r="H34" s="31">
        <f>SUM(F34-G34)</f>
        <v>21678.75</v>
      </c>
    </row>
    <row r="35" spans="1:8" ht="11.25" customHeight="1">
      <c r="A35" s="9"/>
      <c r="B35" s="10"/>
      <c r="C35" s="33"/>
      <c r="D35" s="33"/>
      <c r="E35" s="33"/>
      <c r="F35" s="33"/>
      <c r="G35" s="34"/>
      <c r="H35" s="61" t="s">
        <v>79</v>
      </c>
    </row>
    <row r="36" spans="1:8" ht="9.75" customHeight="1">
      <c r="A36" s="11"/>
      <c r="B36" s="12"/>
      <c r="C36" s="35"/>
      <c r="D36" s="35"/>
      <c r="E36" s="35"/>
      <c r="F36" s="35"/>
      <c r="G36" s="36"/>
      <c r="H36" s="35"/>
    </row>
    <row r="37" spans="1:8" ht="13.5" customHeight="1">
      <c r="A37" s="66" t="s">
        <v>40</v>
      </c>
      <c r="B37" s="66" t="s">
        <v>1</v>
      </c>
      <c r="C37" s="67" t="s">
        <v>82</v>
      </c>
      <c r="D37" s="66" t="s">
        <v>41</v>
      </c>
      <c r="E37" s="66"/>
      <c r="F37" s="66" t="s">
        <v>2</v>
      </c>
      <c r="G37" s="66"/>
      <c r="H37" s="66"/>
    </row>
    <row r="38" spans="1:8" ht="25.5" customHeight="1">
      <c r="A38" s="66"/>
      <c r="B38" s="66"/>
      <c r="C38" s="67"/>
      <c r="D38" s="60" t="s">
        <v>42</v>
      </c>
      <c r="E38" s="60" t="s">
        <v>43</v>
      </c>
      <c r="F38" s="24" t="s">
        <v>83</v>
      </c>
      <c r="G38" s="25" t="s">
        <v>44</v>
      </c>
      <c r="H38" s="59" t="s">
        <v>84</v>
      </c>
    </row>
    <row r="39" spans="1:8" ht="14.25" customHeight="1">
      <c r="A39" s="73"/>
      <c r="B39" s="6" t="s">
        <v>25</v>
      </c>
      <c r="C39" s="26">
        <f t="shared" ref="C39" si="13">SUM(C40:C43)</f>
        <v>232641.58</v>
      </c>
      <c r="D39" s="26">
        <f t="shared" ref="D39:H39" si="14">SUM(D40:D43)</f>
        <v>14583.16</v>
      </c>
      <c r="E39" s="26">
        <f t="shared" si="14"/>
        <v>46500</v>
      </c>
      <c r="F39" s="26">
        <f t="shared" si="14"/>
        <v>200724.74</v>
      </c>
      <c r="G39" s="26">
        <f t="shared" si="14"/>
        <v>157546.33000000002</v>
      </c>
      <c r="H39" s="26">
        <f t="shared" si="14"/>
        <v>43178.409999999989</v>
      </c>
    </row>
    <row r="40" spans="1:8" ht="14.25" customHeight="1">
      <c r="A40" s="73"/>
      <c r="B40" s="12" t="s">
        <v>26</v>
      </c>
      <c r="C40" s="27">
        <v>30893</v>
      </c>
      <c r="D40" s="28"/>
      <c r="E40" s="29"/>
      <c r="F40" s="27">
        <f>SUM(C40+D40-E40)</f>
        <v>30893</v>
      </c>
      <c r="G40" s="28">
        <v>27414</v>
      </c>
      <c r="H40" s="37">
        <f>SUM(F40-G40)</f>
        <v>3479</v>
      </c>
    </row>
    <row r="41" spans="1:8" ht="14.25" customHeight="1">
      <c r="A41" s="73"/>
      <c r="B41" s="12" t="s">
        <v>27</v>
      </c>
      <c r="C41" s="27">
        <v>149353.57999999999</v>
      </c>
      <c r="D41" s="28">
        <v>9058</v>
      </c>
      <c r="E41" s="29"/>
      <c r="F41" s="27">
        <f t="shared" ref="F41:F43" si="15">SUM(C41+D41-E41)</f>
        <v>158411.57999999999</v>
      </c>
      <c r="G41" s="28">
        <v>128667.83</v>
      </c>
      <c r="H41" s="37">
        <f>SUM(F41-G41)</f>
        <v>29743.749999999985</v>
      </c>
    </row>
    <row r="42" spans="1:8" ht="14.25" customHeight="1">
      <c r="A42" s="73"/>
      <c r="B42" s="12" t="s">
        <v>28</v>
      </c>
      <c r="C42" s="27">
        <v>46500</v>
      </c>
      <c r="D42" s="28"/>
      <c r="E42" s="29">
        <v>46500</v>
      </c>
      <c r="F42" s="27">
        <f t="shared" si="15"/>
        <v>0</v>
      </c>
      <c r="G42" s="28">
        <v>0</v>
      </c>
      <c r="H42" s="37">
        <f>SUM(F42-G42)</f>
        <v>0</v>
      </c>
    </row>
    <row r="43" spans="1:8" ht="14.25" customHeight="1">
      <c r="A43" s="73"/>
      <c r="B43" s="13" t="s">
        <v>88</v>
      </c>
      <c r="C43" s="27">
        <v>5895</v>
      </c>
      <c r="D43" s="28">
        <v>5525.16</v>
      </c>
      <c r="E43" s="29"/>
      <c r="F43" s="27">
        <f t="shared" si="15"/>
        <v>11420.16</v>
      </c>
      <c r="G43" s="28">
        <v>1464.5</v>
      </c>
      <c r="H43" s="37">
        <f>SUM(F43-G43)</f>
        <v>9955.66</v>
      </c>
    </row>
    <row r="44" spans="1:8">
      <c r="A44" s="73"/>
      <c r="B44" s="6" t="s">
        <v>29</v>
      </c>
      <c r="C44" s="26">
        <f t="shared" ref="C44:H44" si="16">SUM(C45:C47)</f>
        <v>80078.75</v>
      </c>
      <c r="D44" s="26">
        <f t="shared" si="16"/>
        <v>0</v>
      </c>
      <c r="E44" s="26">
        <f t="shared" si="16"/>
        <v>6000</v>
      </c>
      <c r="F44" s="26">
        <f t="shared" si="16"/>
        <v>74078.75</v>
      </c>
      <c r="G44" s="26">
        <f t="shared" si="16"/>
        <v>48236.35</v>
      </c>
      <c r="H44" s="38">
        <f t="shared" si="16"/>
        <v>25842.400000000001</v>
      </c>
    </row>
    <row r="45" spans="1:8">
      <c r="A45" s="73"/>
      <c r="B45" s="12" t="s">
        <v>30</v>
      </c>
      <c r="C45" s="27">
        <v>6924.72</v>
      </c>
      <c r="D45" s="29"/>
      <c r="E45" s="29"/>
      <c r="F45" s="27">
        <f>SUM(C45+D45-E45)</f>
        <v>6924.72</v>
      </c>
      <c r="G45" s="29">
        <v>6055.47</v>
      </c>
      <c r="H45" s="37">
        <f>SUM(F45-G45)</f>
        <v>869.25</v>
      </c>
    </row>
    <row r="46" spans="1:8">
      <c r="A46" s="73"/>
      <c r="B46" s="12" t="s">
        <v>31</v>
      </c>
      <c r="C46" s="27">
        <v>63654.03</v>
      </c>
      <c r="D46" s="28"/>
      <c r="E46" s="29"/>
      <c r="F46" s="27">
        <f>SUM(C46+D46-E46)</f>
        <v>63654.03</v>
      </c>
      <c r="G46" s="28">
        <v>40314.199999999997</v>
      </c>
      <c r="H46" s="37">
        <f>SUM(F46-G46)</f>
        <v>23339.83</v>
      </c>
    </row>
    <row r="47" spans="1:8">
      <c r="A47" s="73"/>
      <c r="B47" s="12" t="s">
        <v>72</v>
      </c>
      <c r="C47" s="27">
        <v>9500</v>
      </c>
      <c r="D47" s="28"/>
      <c r="E47" s="29">
        <v>6000</v>
      </c>
      <c r="F47" s="27">
        <f>SUM(C47+D47-E47)</f>
        <v>3500</v>
      </c>
      <c r="G47" s="28">
        <v>1866.68</v>
      </c>
      <c r="H47" s="37">
        <f>SUM(F47-G47)</f>
        <v>1633.32</v>
      </c>
    </row>
    <row r="48" spans="1:8">
      <c r="A48" s="73"/>
      <c r="B48" s="6" t="s">
        <v>32</v>
      </c>
      <c r="C48" s="26">
        <f t="shared" ref="C48" si="17">SUM(C49:C50)</f>
        <v>193396.74</v>
      </c>
      <c r="D48" s="26">
        <f t="shared" ref="D48:H48" si="18">SUM(D49:D50)</f>
        <v>0</v>
      </c>
      <c r="E48" s="26">
        <f t="shared" si="18"/>
        <v>46828.07</v>
      </c>
      <c r="F48" s="26">
        <f t="shared" si="18"/>
        <v>146568.66999999998</v>
      </c>
      <c r="G48" s="26">
        <f>SUM(G49:G50)</f>
        <v>136141.46</v>
      </c>
      <c r="H48" s="38">
        <f t="shared" si="18"/>
        <v>10427.209999999981</v>
      </c>
    </row>
    <row r="49" spans="1:11">
      <c r="A49" s="73"/>
      <c r="B49" s="12" t="s">
        <v>33</v>
      </c>
      <c r="C49" s="27">
        <v>163526.74</v>
      </c>
      <c r="D49" s="28"/>
      <c r="E49" s="27">
        <v>46828.07</v>
      </c>
      <c r="F49" s="27">
        <f>SUM(C49+D49-E49)</f>
        <v>116698.66999999998</v>
      </c>
      <c r="G49" s="28">
        <v>107032.02</v>
      </c>
      <c r="H49" s="37">
        <f>SUM(F49-G49)</f>
        <v>9666.6499999999796</v>
      </c>
    </row>
    <row r="50" spans="1:11">
      <c r="A50" s="73"/>
      <c r="B50" s="12" t="s">
        <v>34</v>
      </c>
      <c r="C50" s="27">
        <v>29870</v>
      </c>
      <c r="D50" s="29"/>
      <c r="E50" s="27"/>
      <c r="F50" s="27">
        <f>SUM(C50+D50-E50)</f>
        <v>29870</v>
      </c>
      <c r="G50" s="28">
        <v>29109.439999999999</v>
      </c>
      <c r="H50" s="37">
        <f>SUM(F50-G50)</f>
        <v>760.56000000000131</v>
      </c>
    </row>
    <row r="51" spans="1:11">
      <c r="A51" s="73"/>
      <c r="B51" s="6" t="s">
        <v>35</v>
      </c>
      <c r="C51" s="26">
        <f t="shared" ref="C51" si="19">SUM(C52:C55)</f>
        <v>58882.04</v>
      </c>
      <c r="D51" s="26">
        <f t="shared" ref="D51:H51" si="20">SUM(D52:D55)</f>
        <v>0</v>
      </c>
      <c r="E51" s="26">
        <f t="shared" si="20"/>
        <v>3500</v>
      </c>
      <c r="F51" s="26">
        <f t="shared" si="20"/>
        <v>55382.04</v>
      </c>
      <c r="G51" s="26">
        <f t="shared" si="20"/>
        <v>17540.559999999998</v>
      </c>
      <c r="H51" s="38">
        <f t="shared" si="20"/>
        <v>37841.479999999996</v>
      </c>
    </row>
    <row r="52" spans="1:11">
      <c r="A52" s="73"/>
      <c r="B52" s="12" t="s">
        <v>36</v>
      </c>
      <c r="C52" s="27">
        <v>6383.04</v>
      </c>
      <c r="D52" s="28"/>
      <c r="E52" s="29"/>
      <c r="F52" s="27">
        <f>SUM(C52+D52-E52)</f>
        <v>6383.04</v>
      </c>
      <c r="G52" s="28">
        <v>3404.31</v>
      </c>
      <c r="H52" s="37">
        <f>SUM(F52-G52)</f>
        <v>2978.73</v>
      </c>
    </row>
    <row r="53" spans="1:11">
      <c r="A53" s="73"/>
      <c r="B53" s="12" t="s">
        <v>76</v>
      </c>
      <c r="C53" s="27">
        <v>6513</v>
      </c>
      <c r="D53" s="28"/>
      <c r="E53" s="29"/>
      <c r="F53" s="27">
        <f>SUM(C53+D53-E53)</f>
        <v>6513</v>
      </c>
      <c r="G53" s="28">
        <v>2171</v>
      </c>
      <c r="H53" s="37">
        <f>SUM(F53-G53)</f>
        <v>4342</v>
      </c>
    </row>
    <row r="54" spans="1:11" ht="12.75" customHeight="1">
      <c r="A54" s="73"/>
      <c r="B54" s="12" t="s">
        <v>37</v>
      </c>
      <c r="C54" s="27">
        <v>3500</v>
      </c>
      <c r="D54" s="28"/>
      <c r="E54" s="29">
        <v>3500</v>
      </c>
      <c r="F54" s="27">
        <f>SUM(C54+D54-E54)</f>
        <v>0</v>
      </c>
      <c r="G54" s="28">
        <v>0</v>
      </c>
      <c r="H54" s="37">
        <f>SUM(F54-G54)</f>
        <v>0</v>
      </c>
    </row>
    <row r="55" spans="1:11" ht="13.5" customHeight="1">
      <c r="A55" s="73"/>
      <c r="B55" s="12" t="s">
        <v>70</v>
      </c>
      <c r="C55" s="27">
        <v>42486</v>
      </c>
      <c r="D55" s="28"/>
      <c r="E55" s="29"/>
      <c r="F55" s="27">
        <f>SUM(C55+D55-E55)</f>
        <v>42486</v>
      </c>
      <c r="G55" s="28">
        <v>11965.25</v>
      </c>
      <c r="H55" s="37">
        <f>SUM(F55-G55)</f>
        <v>30520.75</v>
      </c>
    </row>
    <row r="56" spans="1:11">
      <c r="A56" s="73"/>
      <c r="B56" s="6" t="s">
        <v>38</v>
      </c>
      <c r="C56" s="26">
        <f t="shared" ref="C56" si="21">SUM(C57:C58)</f>
        <v>121961.44</v>
      </c>
      <c r="D56" s="26">
        <f t="shared" ref="D56:H56" si="22">SUM(D57:D58)</f>
        <v>6236.1</v>
      </c>
      <c r="E56" s="26">
        <f t="shared" si="22"/>
        <v>36737.78</v>
      </c>
      <c r="F56" s="26">
        <f t="shared" si="22"/>
        <v>91459.760000000009</v>
      </c>
      <c r="G56" s="26">
        <f t="shared" si="22"/>
        <v>83307.070000000007</v>
      </c>
      <c r="H56" s="38">
        <f t="shared" si="22"/>
        <v>8152.6900000000023</v>
      </c>
    </row>
    <row r="57" spans="1:11">
      <c r="A57" s="73"/>
      <c r="B57" s="12" t="s">
        <v>39</v>
      </c>
      <c r="C57" s="27">
        <v>87461.440000000002</v>
      </c>
      <c r="D57" s="28">
        <v>6236.1</v>
      </c>
      <c r="E57" s="29">
        <v>2237.7800000000002</v>
      </c>
      <c r="F57" s="27">
        <f>SUM(C57+D57-E57)</f>
        <v>91459.760000000009</v>
      </c>
      <c r="G57" s="28">
        <v>83307.070000000007</v>
      </c>
      <c r="H57" s="37">
        <f>SUM(F57-G57)</f>
        <v>8152.6900000000023</v>
      </c>
    </row>
    <row r="58" spans="1:11">
      <c r="A58" s="14"/>
      <c r="B58" s="15" t="s">
        <v>74</v>
      </c>
      <c r="C58" s="27">
        <v>34500</v>
      </c>
      <c r="D58" s="28"/>
      <c r="E58" s="29">
        <v>34500</v>
      </c>
      <c r="F58" s="27">
        <f>SUM(C58+D58-E58)</f>
        <v>0</v>
      </c>
      <c r="G58" s="28">
        <v>0</v>
      </c>
      <c r="H58" s="37">
        <f>SUM(F58-G58)</f>
        <v>0</v>
      </c>
    </row>
    <row r="59" spans="1:11">
      <c r="A59" s="74" t="s">
        <v>46</v>
      </c>
      <c r="B59" s="75"/>
      <c r="C59" s="39">
        <f t="shared" ref="C59:H59" si="23">SUM(C5+C9+C21+C33+C39+C44+C48+C51+C56)</f>
        <v>20324358.039999999</v>
      </c>
      <c r="D59" s="39">
        <f t="shared" si="23"/>
        <v>3565213.67</v>
      </c>
      <c r="E59" s="39">
        <f t="shared" si="23"/>
        <v>149638.85</v>
      </c>
      <c r="F59" s="39">
        <f t="shared" si="23"/>
        <v>23739932.859999999</v>
      </c>
      <c r="G59" s="39">
        <f t="shared" si="23"/>
        <v>5198004.7499999991</v>
      </c>
      <c r="H59" s="39">
        <f t="shared" si="23"/>
        <v>18541928.110000003</v>
      </c>
      <c r="I59" s="20"/>
      <c r="J59" s="20"/>
      <c r="K59" s="20"/>
    </row>
    <row r="60" spans="1:11" ht="14.25" customHeight="1">
      <c r="A60" s="21" t="s">
        <v>47</v>
      </c>
      <c r="B60" s="16" t="s">
        <v>25</v>
      </c>
      <c r="C60" s="17">
        <v>11157.55</v>
      </c>
      <c r="D60" s="26">
        <v>0</v>
      </c>
      <c r="E60" s="26">
        <v>0</v>
      </c>
      <c r="F60" s="26">
        <v>11157.55</v>
      </c>
      <c r="G60" s="26">
        <f>SUM(G61)</f>
        <v>11157.55</v>
      </c>
      <c r="H60" s="37">
        <f t="shared" ref="H60:H66" si="24">SUM(F60-G60)</f>
        <v>0</v>
      </c>
    </row>
    <row r="61" spans="1:11" ht="12" customHeight="1">
      <c r="A61" s="22"/>
      <c r="B61" s="18" t="s">
        <v>48</v>
      </c>
      <c r="C61" s="40">
        <v>11157.55</v>
      </c>
      <c r="D61" s="27"/>
      <c r="E61" s="27"/>
      <c r="F61" s="27">
        <v>11157.55</v>
      </c>
      <c r="G61" s="28">
        <v>11157.55</v>
      </c>
      <c r="H61" s="37">
        <f t="shared" si="24"/>
        <v>0</v>
      </c>
    </row>
    <row r="62" spans="1:11" ht="12" customHeight="1">
      <c r="A62" s="22"/>
      <c r="B62" s="17" t="s">
        <v>32</v>
      </c>
      <c r="C62" s="17">
        <v>2384.89</v>
      </c>
      <c r="D62" s="26">
        <v>0</v>
      </c>
      <c r="E62" s="26">
        <v>0</v>
      </c>
      <c r="F62" s="26">
        <v>2384.89</v>
      </c>
      <c r="G62" s="26">
        <f>SUM(G63)</f>
        <v>1987.35</v>
      </c>
      <c r="H62" s="41">
        <f t="shared" si="24"/>
        <v>397.53999999999996</v>
      </c>
    </row>
    <row r="63" spans="1:11" ht="12" customHeight="1">
      <c r="A63" s="22"/>
      <c r="B63" s="18" t="s">
        <v>49</v>
      </c>
      <c r="C63" s="40">
        <v>2384.89</v>
      </c>
      <c r="D63" s="27"/>
      <c r="E63" s="27"/>
      <c r="F63" s="27">
        <v>2384.89</v>
      </c>
      <c r="G63" s="28">
        <v>1987.35</v>
      </c>
      <c r="H63" s="37">
        <f t="shared" si="24"/>
        <v>397.53999999999996</v>
      </c>
    </row>
    <row r="64" spans="1:11" ht="11.25" customHeight="1">
      <c r="A64" s="22"/>
      <c r="B64" s="19" t="s">
        <v>50</v>
      </c>
      <c r="C64" s="42">
        <f>SUM(C65)</f>
        <v>4300</v>
      </c>
      <c r="D64" s="26">
        <v>0</v>
      </c>
      <c r="E64" s="26">
        <v>0</v>
      </c>
      <c r="F64" s="26">
        <v>4300</v>
      </c>
      <c r="G64" s="26">
        <f>SUM(G65)</f>
        <v>3904</v>
      </c>
      <c r="H64" s="41">
        <f t="shared" si="24"/>
        <v>396</v>
      </c>
    </row>
    <row r="65" spans="1:8">
      <c r="A65" s="22"/>
      <c r="B65" s="18" t="s">
        <v>51</v>
      </c>
      <c r="C65" s="43">
        <v>4300</v>
      </c>
      <c r="D65" s="27"/>
      <c r="E65" s="27">
        <v>0</v>
      </c>
      <c r="F65" s="27">
        <v>4300</v>
      </c>
      <c r="G65" s="28">
        <v>3904</v>
      </c>
      <c r="H65" s="37">
        <f t="shared" si="24"/>
        <v>396</v>
      </c>
    </row>
    <row r="66" spans="1:8">
      <c r="A66" s="22"/>
      <c r="B66" s="19" t="s">
        <v>38</v>
      </c>
      <c r="C66" s="42">
        <v>2336.3000000000002</v>
      </c>
      <c r="D66" s="26">
        <v>0</v>
      </c>
      <c r="E66" s="26">
        <v>0</v>
      </c>
      <c r="F66" s="26">
        <v>2336.3000000000002</v>
      </c>
      <c r="G66" s="26">
        <v>2336.3000000000002</v>
      </c>
      <c r="H66" s="37">
        <f t="shared" si="24"/>
        <v>0</v>
      </c>
    </row>
    <row r="67" spans="1:8">
      <c r="A67" s="79" t="s">
        <v>52</v>
      </c>
      <c r="B67" s="80"/>
      <c r="C67" s="81">
        <f t="shared" ref="C67:H67" si="25">SUM(C60+C62+C64+C66)</f>
        <v>20178.739999999998</v>
      </c>
      <c r="D67" s="82">
        <f t="shared" si="25"/>
        <v>0</v>
      </c>
      <c r="E67" s="82">
        <f t="shared" si="25"/>
        <v>0</v>
      </c>
      <c r="F67" s="82">
        <f t="shared" si="25"/>
        <v>20178.739999999998</v>
      </c>
      <c r="G67" s="82">
        <f t="shared" si="25"/>
        <v>19385.2</v>
      </c>
      <c r="H67" s="83">
        <f t="shared" si="25"/>
        <v>793.54</v>
      </c>
    </row>
    <row r="68" spans="1:8">
      <c r="A68" s="62"/>
      <c r="B68" s="62"/>
      <c r="C68" s="62"/>
      <c r="D68" s="63"/>
      <c r="E68" s="64"/>
      <c r="F68" s="63"/>
      <c r="G68" s="63"/>
      <c r="H68" s="65" t="s">
        <v>80</v>
      </c>
    </row>
    <row r="69" spans="1:8">
      <c r="A69" s="62"/>
      <c r="B69" s="62"/>
      <c r="C69" s="62"/>
      <c r="D69" s="63"/>
      <c r="E69" s="64"/>
      <c r="F69" s="63"/>
      <c r="G69" s="63"/>
      <c r="H69" s="65"/>
    </row>
    <row r="70" spans="1:8">
      <c r="A70" s="62"/>
      <c r="B70" s="62"/>
      <c r="C70" s="62"/>
      <c r="D70" s="63"/>
      <c r="E70" s="64"/>
      <c r="F70" s="63"/>
      <c r="G70" s="63"/>
      <c r="H70" s="65"/>
    </row>
    <row r="71" spans="1:8">
      <c r="A71" s="62"/>
      <c r="B71" s="62"/>
      <c r="C71" s="62"/>
      <c r="D71" s="63"/>
      <c r="E71" s="64"/>
      <c r="F71" s="63"/>
      <c r="G71" s="63"/>
      <c r="H71" s="65"/>
    </row>
    <row r="72" spans="1:8">
      <c r="A72" s="4"/>
      <c r="B72" s="4"/>
      <c r="C72" s="4"/>
      <c r="D72" s="44"/>
      <c r="E72" s="45"/>
      <c r="F72" s="44"/>
      <c r="G72" s="44"/>
      <c r="H72" s="44"/>
    </row>
    <row r="73" spans="1:8" ht="14.25" customHeight="1">
      <c r="A73" s="69" t="s">
        <v>40</v>
      </c>
      <c r="B73" s="69" t="s">
        <v>1</v>
      </c>
      <c r="C73" s="68" t="s">
        <v>82</v>
      </c>
      <c r="D73" s="69" t="s">
        <v>41</v>
      </c>
      <c r="E73" s="69"/>
      <c r="F73" s="69" t="s">
        <v>2</v>
      </c>
      <c r="G73" s="69"/>
      <c r="H73" s="69"/>
    </row>
    <row r="74" spans="1:8" ht="25.5">
      <c r="A74" s="66"/>
      <c r="B74" s="66"/>
      <c r="C74" s="67"/>
      <c r="D74" s="23" t="s">
        <v>42</v>
      </c>
      <c r="E74" s="23" t="s">
        <v>43</v>
      </c>
      <c r="F74" s="24" t="s">
        <v>83</v>
      </c>
      <c r="G74" s="25" t="s">
        <v>44</v>
      </c>
      <c r="H74" s="59" t="s">
        <v>84</v>
      </c>
    </row>
    <row r="75" spans="1:8" ht="14.25" customHeight="1">
      <c r="A75" s="70" t="s">
        <v>53</v>
      </c>
      <c r="B75" s="6" t="s">
        <v>3</v>
      </c>
      <c r="C75" s="47">
        <f t="shared" ref="C75:H75" si="26">SUM(C76)</f>
        <v>14169</v>
      </c>
      <c r="D75" s="46">
        <f t="shared" si="26"/>
        <v>0</v>
      </c>
      <c r="E75" s="46">
        <f t="shared" si="26"/>
        <v>0</v>
      </c>
      <c r="F75" s="47">
        <f t="shared" si="26"/>
        <v>14169</v>
      </c>
      <c r="G75" s="48">
        <f t="shared" si="26"/>
        <v>0</v>
      </c>
      <c r="H75" s="47">
        <f t="shared" si="26"/>
        <v>14169</v>
      </c>
    </row>
    <row r="76" spans="1:8" ht="14.25" customHeight="1">
      <c r="A76" s="71"/>
      <c r="B76" s="5" t="s">
        <v>54</v>
      </c>
      <c r="C76" s="51">
        <v>14169</v>
      </c>
      <c r="D76" s="49"/>
      <c r="E76" s="50"/>
      <c r="F76" s="51">
        <f>SUM(C76+D76-E76)</f>
        <v>14169</v>
      </c>
      <c r="G76" s="50"/>
      <c r="H76" s="51">
        <f>SUM(F76-G76)</f>
        <v>14169</v>
      </c>
    </row>
    <row r="77" spans="1:8" ht="14.25" customHeight="1">
      <c r="A77" s="71"/>
      <c r="B77" s="6" t="s">
        <v>7</v>
      </c>
      <c r="C77" s="47">
        <f t="shared" ref="C77" si="27">SUM(C78:C79)</f>
        <v>1623483.02</v>
      </c>
      <c r="D77" s="46">
        <f t="shared" ref="D77:H77" si="28">SUM(D78:D79)</f>
        <v>0</v>
      </c>
      <c r="E77" s="46">
        <f t="shared" si="28"/>
        <v>0</v>
      </c>
      <c r="F77" s="47">
        <f t="shared" si="28"/>
        <v>1623483.02</v>
      </c>
      <c r="G77" s="48">
        <f t="shared" si="28"/>
        <v>677256.18</v>
      </c>
      <c r="H77" s="47">
        <f t="shared" si="28"/>
        <v>946226.84000000008</v>
      </c>
    </row>
    <row r="78" spans="1:8" ht="14.25" customHeight="1">
      <c r="A78" s="71"/>
      <c r="B78" s="5" t="s">
        <v>55</v>
      </c>
      <c r="C78" s="51">
        <v>1615315.35</v>
      </c>
      <c r="D78" s="51"/>
      <c r="E78" s="50"/>
      <c r="F78" s="51">
        <f>SUM(C78+D78-E78)</f>
        <v>1615315.35</v>
      </c>
      <c r="G78" s="50">
        <v>669887.25</v>
      </c>
      <c r="H78" s="51">
        <f>SUM(F78-G78)</f>
        <v>945428.10000000009</v>
      </c>
    </row>
    <row r="79" spans="1:8">
      <c r="A79" s="71"/>
      <c r="B79" s="5" t="s">
        <v>56</v>
      </c>
      <c r="C79" s="51">
        <v>8167.67</v>
      </c>
      <c r="D79" s="51"/>
      <c r="E79" s="50"/>
      <c r="F79" s="51">
        <f>SUM(C79+D79-E79)</f>
        <v>8167.67</v>
      </c>
      <c r="G79" s="50">
        <v>7368.93</v>
      </c>
      <c r="H79" s="51">
        <f>SUM(F79-G79)</f>
        <v>798.73999999999978</v>
      </c>
    </row>
    <row r="80" spans="1:8">
      <c r="A80" s="71"/>
      <c r="B80" s="6" t="s">
        <v>16</v>
      </c>
      <c r="C80" s="47">
        <f t="shared" ref="C80" si="29">SUM(C81:C84)</f>
        <v>130587.48999999999</v>
      </c>
      <c r="D80" s="46">
        <f t="shared" ref="D80:H80" si="30">SUM(D81:D84)</f>
        <v>0</v>
      </c>
      <c r="E80" s="46"/>
      <c r="F80" s="47">
        <f t="shared" si="30"/>
        <v>130587.48999999999</v>
      </c>
      <c r="G80" s="48">
        <f t="shared" si="30"/>
        <v>71901.53</v>
      </c>
      <c r="H80" s="47">
        <f t="shared" si="30"/>
        <v>58685.96</v>
      </c>
    </row>
    <row r="81" spans="1:8">
      <c r="A81" s="71"/>
      <c r="B81" s="5" t="s">
        <v>57</v>
      </c>
      <c r="C81" s="51">
        <v>26915.29</v>
      </c>
      <c r="D81" s="52"/>
      <c r="E81" s="51"/>
      <c r="F81" s="51">
        <f>SUM(C81+D81-E81)</f>
        <v>26915.29</v>
      </c>
      <c r="G81" s="53">
        <v>16177.96</v>
      </c>
      <c r="H81" s="51">
        <f>SUM(F81-G81)</f>
        <v>10737.330000000002</v>
      </c>
    </row>
    <row r="82" spans="1:8">
      <c r="A82" s="71"/>
      <c r="B82" s="5" t="s">
        <v>58</v>
      </c>
      <c r="C82" s="51">
        <v>35852.07</v>
      </c>
      <c r="D82" s="51"/>
      <c r="E82" s="50"/>
      <c r="F82" s="51">
        <f>SUM(C82+D82-E82)</f>
        <v>35852.07</v>
      </c>
      <c r="G82" s="50">
        <v>21556.89</v>
      </c>
      <c r="H82" s="51">
        <f>SUM(F82-G82)</f>
        <v>14295.18</v>
      </c>
    </row>
    <row r="83" spans="1:8">
      <c r="A83" s="71"/>
      <c r="B83" s="5" t="s">
        <v>59</v>
      </c>
      <c r="C83" s="51">
        <v>23133.86</v>
      </c>
      <c r="D83" s="51"/>
      <c r="E83" s="50"/>
      <c r="F83" s="51">
        <f>SUM(C83+D83-E83)</f>
        <v>23133.86</v>
      </c>
      <c r="G83" s="50">
        <v>7522.6</v>
      </c>
      <c r="H83" s="51">
        <f>SUM(F83-G83)</f>
        <v>15611.26</v>
      </c>
    </row>
    <row r="84" spans="1:8">
      <c r="A84" s="71"/>
      <c r="B84" s="5" t="s">
        <v>60</v>
      </c>
      <c r="C84" s="51">
        <v>44686.27</v>
      </c>
      <c r="D84" s="51"/>
      <c r="E84" s="50"/>
      <c r="F84" s="51">
        <f>SUM(C84+D84-E84)</f>
        <v>44686.27</v>
      </c>
      <c r="G84" s="50">
        <v>26644.080000000002</v>
      </c>
      <c r="H84" s="51">
        <f>SUM(F84-G84)</f>
        <v>18042.189999999995</v>
      </c>
    </row>
    <row r="85" spans="1:8">
      <c r="A85" s="71"/>
      <c r="B85" s="6" t="s">
        <v>25</v>
      </c>
      <c r="C85" s="47">
        <f t="shared" ref="C85" si="31">SUM(C86:C87)</f>
        <v>372170.69</v>
      </c>
      <c r="D85" s="47">
        <f t="shared" ref="D85:H85" si="32">SUM(D86:D87)</f>
        <v>10489.99</v>
      </c>
      <c r="E85" s="47">
        <f t="shared" si="32"/>
        <v>0</v>
      </c>
      <c r="F85" s="47">
        <f t="shared" si="32"/>
        <v>382660.68</v>
      </c>
      <c r="G85" s="48">
        <f t="shared" si="32"/>
        <v>365710.71</v>
      </c>
      <c r="H85" s="47">
        <f t="shared" si="32"/>
        <v>16949.969999999972</v>
      </c>
    </row>
    <row r="86" spans="1:8">
      <c r="A86" s="71"/>
      <c r="B86" s="5" t="s">
        <v>61</v>
      </c>
      <c r="C86" s="51">
        <v>198923.74</v>
      </c>
      <c r="D86" s="51">
        <v>10489.99</v>
      </c>
      <c r="E86" s="50"/>
      <c r="F86" s="51">
        <f>SUM(C86+D86-E86)</f>
        <v>209413.72999999998</v>
      </c>
      <c r="G86" s="50">
        <v>192463.76</v>
      </c>
      <c r="H86" s="51">
        <f>SUM(F86-G86)</f>
        <v>16949.969999999972</v>
      </c>
    </row>
    <row r="87" spans="1:8">
      <c r="A87" s="71"/>
      <c r="B87" s="5" t="s">
        <v>63</v>
      </c>
      <c r="C87" s="51">
        <v>173246.95</v>
      </c>
      <c r="D87" s="51"/>
      <c r="E87" s="50"/>
      <c r="F87" s="51">
        <f>SUM(C87+D87-E87)</f>
        <v>173246.95</v>
      </c>
      <c r="G87" s="50">
        <v>173246.95</v>
      </c>
      <c r="H87" s="51">
        <f>SUM(F87-G87)</f>
        <v>0</v>
      </c>
    </row>
    <row r="88" spans="1:8">
      <c r="A88" s="71"/>
      <c r="B88" s="6" t="s">
        <v>29</v>
      </c>
      <c r="C88" s="47">
        <f t="shared" ref="C88:H88" si="33">SUM(C89:C89)</f>
        <v>19586.349999999999</v>
      </c>
      <c r="D88" s="46">
        <f t="shared" si="33"/>
        <v>0</v>
      </c>
      <c r="E88" s="46">
        <f t="shared" si="33"/>
        <v>0</v>
      </c>
      <c r="F88" s="47">
        <f t="shared" si="33"/>
        <v>19586.349999999999</v>
      </c>
      <c r="G88" s="48">
        <f t="shared" si="33"/>
        <v>16305.23</v>
      </c>
      <c r="H88" s="47">
        <f t="shared" si="33"/>
        <v>3281.119999999999</v>
      </c>
    </row>
    <row r="89" spans="1:8">
      <c r="A89" s="71"/>
      <c r="B89" s="5" t="s">
        <v>62</v>
      </c>
      <c r="C89" s="51">
        <v>19586.349999999999</v>
      </c>
      <c r="D89" s="51"/>
      <c r="E89" s="50"/>
      <c r="F89" s="51">
        <f>SUM(C89+D89-E89)</f>
        <v>19586.349999999999</v>
      </c>
      <c r="G89" s="50">
        <v>16305.23</v>
      </c>
      <c r="H89" s="51">
        <f>SUM(F89-G89)</f>
        <v>3281.119999999999</v>
      </c>
    </row>
    <row r="90" spans="1:8">
      <c r="A90" s="71"/>
      <c r="B90" s="6" t="s">
        <v>32</v>
      </c>
      <c r="C90" s="47">
        <f t="shared" ref="C90:H92" si="34">SUM(C91)</f>
        <v>9600</v>
      </c>
      <c r="D90" s="46">
        <f t="shared" si="34"/>
        <v>0</v>
      </c>
      <c r="E90" s="46">
        <f t="shared" si="34"/>
        <v>0</v>
      </c>
      <c r="F90" s="47">
        <f t="shared" si="34"/>
        <v>9600</v>
      </c>
      <c r="G90" s="48">
        <f t="shared" si="34"/>
        <v>6048</v>
      </c>
      <c r="H90" s="47">
        <f t="shared" si="34"/>
        <v>3552</v>
      </c>
    </row>
    <row r="91" spans="1:8">
      <c r="A91" s="71"/>
      <c r="B91" s="5" t="s">
        <v>78</v>
      </c>
      <c r="C91" s="51">
        <v>9600</v>
      </c>
      <c r="D91" s="51"/>
      <c r="E91" s="50"/>
      <c r="F91" s="51">
        <f>SUM(C91+D91-E91)</f>
        <v>9600</v>
      </c>
      <c r="G91" s="50">
        <v>6048</v>
      </c>
      <c r="H91" s="51">
        <f>SUM(F91-G91)</f>
        <v>3552</v>
      </c>
    </row>
    <row r="92" spans="1:8">
      <c r="A92" s="71"/>
      <c r="B92" s="6" t="s">
        <v>35</v>
      </c>
      <c r="C92" s="47">
        <f t="shared" si="34"/>
        <v>18764.96</v>
      </c>
      <c r="D92" s="46">
        <f t="shared" si="34"/>
        <v>0</v>
      </c>
      <c r="E92" s="46">
        <f t="shared" si="34"/>
        <v>0</v>
      </c>
      <c r="F92" s="47">
        <f t="shared" si="34"/>
        <v>18764.96</v>
      </c>
      <c r="G92" s="48">
        <f t="shared" si="34"/>
        <v>17676.439999999999</v>
      </c>
      <c r="H92" s="47">
        <f t="shared" si="34"/>
        <v>1088.5200000000004</v>
      </c>
    </row>
    <row r="93" spans="1:8">
      <c r="A93" s="71"/>
      <c r="B93" s="5" t="s">
        <v>64</v>
      </c>
      <c r="C93" s="51">
        <v>18764.96</v>
      </c>
      <c r="D93" s="51"/>
      <c r="E93" s="50"/>
      <c r="F93" s="51">
        <f>SUM(C93+D93-E93)</f>
        <v>18764.96</v>
      </c>
      <c r="G93" s="50">
        <v>17676.439999999999</v>
      </c>
      <c r="H93" s="51">
        <f>SUM(F93-G93)</f>
        <v>1088.5200000000004</v>
      </c>
    </row>
    <row r="94" spans="1:8">
      <c r="A94" s="71"/>
      <c r="B94" s="6" t="s">
        <v>38</v>
      </c>
      <c r="C94" s="47">
        <f t="shared" ref="C94:H94" si="35">SUM(C95)</f>
        <v>56626.65</v>
      </c>
      <c r="D94" s="47">
        <f t="shared" si="35"/>
        <v>2923.35</v>
      </c>
      <c r="E94" s="47">
        <f t="shared" si="35"/>
        <v>940</v>
      </c>
      <c r="F94" s="47">
        <f t="shared" si="35"/>
        <v>58610</v>
      </c>
      <c r="G94" s="48">
        <f t="shared" si="35"/>
        <v>58608.52</v>
      </c>
      <c r="H94" s="47">
        <f t="shared" si="35"/>
        <v>1.4800000000032014</v>
      </c>
    </row>
    <row r="95" spans="1:8">
      <c r="A95" s="77"/>
      <c r="B95" s="5" t="s">
        <v>65</v>
      </c>
      <c r="C95" s="51">
        <v>56626.65</v>
      </c>
      <c r="D95" s="54">
        <v>2923.35</v>
      </c>
      <c r="E95" s="48">
        <v>940</v>
      </c>
      <c r="F95" s="51">
        <f>SUM(C95+D95-E95)</f>
        <v>58610</v>
      </c>
      <c r="G95" s="50">
        <v>58608.52</v>
      </c>
      <c r="H95" s="51">
        <f>SUM(F95-G95)</f>
        <v>1.4800000000032014</v>
      </c>
    </row>
    <row r="96" spans="1:8">
      <c r="A96" s="78" t="s">
        <v>66</v>
      </c>
      <c r="B96" s="78"/>
      <c r="C96" s="55">
        <f t="shared" ref="C96" si="36">SUM(C75+C77+C80+C85+C88+C90+C92+C94)</f>
        <v>2244988.16</v>
      </c>
      <c r="D96" s="55">
        <f t="shared" ref="D96:H96" si="37">SUM(D75+D77+D80+D85+D88+D90+D92+D94)</f>
        <v>13413.34</v>
      </c>
      <c r="E96" s="55">
        <f t="shared" si="37"/>
        <v>940</v>
      </c>
      <c r="F96" s="55">
        <f t="shared" si="37"/>
        <v>2257461.5</v>
      </c>
      <c r="G96" s="55">
        <f t="shared" si="37"/>
        <v>1213506.6100000001</v>
      </c>
      <c r="H96" s="55">
        <f t="shared" si="37"/>
        <v>1043954.89</v>
      </c>
    </row>
    <row r="97" spans="1:8" ht="5.25" customHeight="1">
      <c r="A97" s="5"/>
      <c r="B97" s="5"/>
      <c r="C97" s="5"/>
      <c r="D97" s="56"/>
      <c r="E97" s="56"/>
      <c r="F97" s="56"/>
      <c r="G97" s="56"/>
      <c r="H97" s="56"/>
    </row>
    <row r="98" spans="1:8">
      <c r="A98" s="76" t="s">
        <v>67</v>
      </c>
      <c r="B98" s="76"/>
      <c r="C98" s="57">
        <f t="shared" ref="C98:H98" si="38">SUM(C59+C67+C96)</f>
        <v>22589524.939999998</v>
      </c>
      <c r="D98" s="57">
        <f t="shared" si="38"/>
        <v>3578627.01</v>
      </c>
      <c r="E98" s="57">
        <f t="shared" si="38"/>
        <v>150578.85</v>
      </c>
      <c r="F98" s="57">
        <f t="shared" si="38"/>
        <v>26017573.099999998</v>
      </c>
      <c r="G98" s="57">
        <f t="shared" si="38"/>
        <v>6430896.5599999996</v>
      </c>
      <c r="H98" s="57">
        <f t="shared" si="38"/>
        <v>19586676.540000003</v>
      </c>
    </row>
    <row r="99" spans="1:8">
      <c r="A99" s="5"/>
      <c r="B99" s="5"/>
      <c r="C99" s="5"/>
      <c r="D99" s="5"/>
      <c r="E99" s="5"/>
      <c r="F99" s="5"/>
      <c r="G99" s="5"/>
      <c r="H99" s="5"/>
    </row>
    <row r="100" spans="1:8">
      <c r="A100" s="5"/>
      <c r="B100" s="5"/>
      <c r="C100" s="5"/>
      <c r="D100" s="5"/>
      <c r="E100" s="5"/>
      <c r="F100" s="5"/>
      <c r="G100" s="5"/>
      <c r="H100" s="5"/>
    </row>
    <row r="101" spans="1:8">
      <c r="A101" s="5"/>
      <c r="B101" s="5"/>
      <c r="C101" s="5"/>
      <c r="D101" s="5"/>
      <c r="E101" s="5"/>
      <c r="F101" s="5"/>
      <c r="G101" s="5"/>
      <c r="H101" s="5"/>
    </row>
    <row r="102" spans="1:8">
      <c r="A102" s="5"/>
      <c r="B102" s="5"/>
      <c r="C102" s="5"/>
      <c r="D102" s="5"/>
      <c r="E102" s="5"/>
      <c r="F102" s="5"/>
      <c r="G102" s="5"/>
      <c r="H102" s="5"/>
    </row>
    <row r="103" spans="1:8">
      <c r="A103" s="5"/>
      <c r="B103" s="5"/>
      <c r="C103" s="5"/>
      <c r="D103" s="5"/>
      <c r="E103" s="5"/>
      <c r="F103" s="5"/>
      <c r="G103" s="5"/>
      <c r="H103" s="5"/>
    </row>
    <row r="104" spans="1:8">
      <c r="A104" s="5"/>
      <c r="B104" s="5"/>
      <c r="C104" s="5"/>
      <c r="D104" s="5"/>
      <c r="E104" s="5"/>
      <c r="F104" s="5"/>
      <c r="G104" s="5"/>
      <c r="H104" s="5"/>
    </row>
    <row r="105" spans="1:8">
      <c r="A105" s="5"/>
      <c r="B105" s="5"/>
      <c r="C105" s="5"/>
      <c r="D105" s="5"/>
      <c r="E105" s="5"/>
      <c r="F105" s="5"/>
      <c r="G105" s="5"/>
      <c r="H105" s="5"/>
    </row>
    <row r="106" spans="1:8">
      <c r="A106" s="5"/>
      <c r="B106" s="5"/>
      <c r="C106" s="5"/>
      <c r="D106" s="5"/>
      <c r="E106" s="5"/>
      <c r="F106" s="5"/>
      <c r="G106" s="5"/>
      <c r="H106" s="5" t="s">
        <v>85</v>
      </c>
    </row>
  </sheetData>
  <mergeCells count="22">
    <mergeCell ref="A98:B98"/>
    <mergeCell ref="A67:B67"/>
    <mergeCell ref="A73:A74"/>
    <mergeCell ref="B73:B74"/>
    <mergeCell ref="A75:A95"/>
    <mergeCell ref="A96:B96"/>
    <mergeCell ref="F3:H3"/>
    <mergeCell ref="C3:C4"/>
    <mergeCell ref="C37:C38"/>
    <mergeCell ref="C73:C74"/>
    <mergeCell ref="A3:A4"/>
    <mergeCell ref="B3:B4"/>
    <mergeCell ref="D3:E3"/>
    <mergeCell ref="F37:H37"/>
    <mergeCell ref="A37:A38"/>
    <mergeCell ref="B37:B38"/>
    <mergeCell ref="D37:E37"/>
    <mergeCell ref="D73:E73"/>
    <mergeCell ref="A5:A34"/>
    <mergeCell ref="A39:A57"/>
    <mergeCell ref="F73:H73"/>
    <mergeCell ref="A59:B59"/>
  </mergeCells>
  <phoneticPr fontId="2" type="noConversion"/>
  <pageMargins left="0.70866141732283516" right="0.70866141732283516" top="0.74803149606299213" bottom="0.74803149606299213" header="0.31496062992126012" footer="0.31496062992126012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837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Heleniak Beata</cp:lastModifiedBy>
  <cp:revision>44</cp:revision>
  <cp:lastPrinted>2014-03-28T12:40:40Z</cp:lastPrinted>
  <dcterms:created xsi:type="dcterms:W3CDTF">2008-11-10T14:00:01Z</dcterms:created>
  <dcterms:modified xsi:type="dcterms:W3CDTF">2014-03-28T12:40:46Z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