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755" activeTab="5"/>
  </bookViews>
  <sheets>
    <sheet name="dochody" sheetId="1" r:id="rId1"/>
    <sheet name="wydatki" sheetId="2" r:id="rId2"/>
    <sheet name="wieloletnie" sheetId="3" r:id="rId3"/>
    <sheet name="inwestycje 2007" sheetId="4" r:id="rId4"/>
    <sheet name="5" sheetId="5" r:id="rId5"/>
    <sheet name="Arkusz11" sheetId="6" r:id="rId6"/>
    <sheet name="przychody i rozchody" sheetId="7" r:id="rId7"/>
    <sheet name="zlecone" sheetId="8" r:id="rId8"/>
    <sheet name="dotacje podmiotowe" sheetId="9" r:id="rId9"/>
    <sheet name="GFOŚ i GW" sheetId="10" r:id="rId10"/>
    <sheet name="mienie " sheetId="11" r:id="rId11"/>
    <sheet name="prognoza długu" sheetId="12" r:id="rId12"/>
  </sheets>
  <definedNames/>
  <calcPr fullCalcOnLoad="1"/>
</workbook>
</file>

<file path=xl/sharedStrings.xml><?xml version="1.0" encoding="utf-8"?>
<sst xmlns="http://schemas.openxmlformats.org/spreadsheetml/2006/main" count="546" uniqueCount="403">
  <si>
    <r>
      <t xml:space="preserve">                                                      </t>
    </r>
    <r>
      <rPr>
        <sz val="9"/>
        <rFont val="Arial CE"/>
        <family val="2"/>
      </rPr>
      <t>Załącznik nr 1</t>
    </r>
  </si>
  <si>
    <r>
      <t xml:space="preserve">                                                                                                                 </t>
    </r>
    <r>
      <rPr>
        <sz val="9"/>
        <rFont val="Arial CE"/>
        <family val="2"/>
      </rPr>
      <t>do Uchwały Rady Gminy Kowiesy nr...........</t>
    </r>
  </si>
  <si>
    <r>
      <t xml:space="preserve">                                                                                                                      </t>
    </r>
    <r>
      <rPr>
        <sz val="9"/>
        <rFont val="Arial CE"/>
        <family val="2"/>
      </rPr>
      <t>z dnia .......................</t>
    </r>
  </si>
  <si>
    <t>Dochody budżetu gminy na 2008 r.</t>
  </si>
  <si>
    <t>Z tego:</t>
  </si>
  <si>
    <t>Dział</t>
  </si>
  <si>
    <t>§</t>
  </si>
  <si>
    <t>Źródło dochodów</t>
  </si>
  <si>
    <t>Plan</t>
  </si>
  <si>
    <t>Dochody</t>
  </si>
  <si>
    <t>na 2008 r.</t>
  </si>
  <si>
    <t>majątkowe</t>
  </si>
  <si>
    <t>bieżące</t>
  </si>
  <si>
    <t>O10</t>
  </si>
  <si>
    <t>ROLNICTWO I łOWIECTWO</t>
  </si>
  <si>
    <t>O750</t>
  </si>
  <si>
    <t xml:space="preserve">Dochody z najmu i dzierżawy składników majątkowych Skarbu </t>
  </si>
  <si>
    <t xml:space="preserve">Państwa, j.s.t. lub innych jednostek zaliczanych do sektora </t>
  </si>
  <si>
    <t>finansów publicznych oraz innych umów o podobnym charakterze</t>
  </si>
  <si>
    <t>GÓRNICTWO I KOPALNICTWO</t>
  </si>
  <si>
    <t>O590</t>
  </si>
  <si>
    <t>Wpływy z opłat za koncesje i licencje</t>
  </si>
  <si>
    <t>WYTWARZANIE I ZAOPATRYWANIE W ENERGIĘ</t>
  </si>
  <si>
    <t>ELEKTRYCZNĄ, GAZ I WODĘ</t>
  </si>
  <si>
    <t>O830</t>
  </si>
  <si>
    <t>Wpływy z usług</t>
  </si>
  <si>
    <t>GOSPODARKA MIESZKANIOWA</t>
  </si>
  <si>
    <t>O470</t>
  </si>
  <si>
    <t xml:space="preserve">Wpływy z opłat za zarząd, użytkowanie i użytkowanie </t>
  </si>
  <si>
    <t>wieczyste nieruchomości</t>
  </si>
  <si>
    <t xml:space="preserve">Państwa, j.s.t.lub innych jednostek zaliczanych do sektora </t>
  </si>
  <si>
    <t>ADMINISTRACJA PUBLICZNA</t>
  </si>
  <si>
    <t>Dotacje celowe otrzymane z budżetu państwa na realizację zadań</t>
  </si>
  <si>
    <t>bieżących z zakresu administracji rządowej oraz innych zadań</t>
  </si>
  <si>
    <t>zleconych gminie ustawami</t>
  </si>
  <si>
    <t xml:space="preserve">Dochody j.s.t. związane z realizacja zadań z zakresu </t>
  </si>
  <si>
    <t>administracji rządowej oraz innych zadań zleconych ustawami</t>
  </si>
  <si>
    <t>URZĘDY NACZELNYCH ORGANÓW WŁADZY PAŃSTWOWEJ,</t>
  </si>
  <si>
    <t>KONTROLI I OCHRONY PRAWA ORAZ SĄDOWNICTWA</t>
  </si>
  <si>
    <t>BEZPIECZEŃSTWO PUBLICZNE I OCHRONA</t>
  </si>
  <si>
    <t>PRZECIWPOŻAROWA</t>
  </si>
  <si>
    <t>DOCHODY OD OSÓB PRAWNYCH, OSÓB FIZYCZNYCH</t>
  </si>
  <si>
    <t>I OD INNYCH JEDNOSTEK ORGANIZACYJNYCH NIE</t>
  </si>
  <si>
    <t xml:space="preserve">POSIADAJĄCYCH OSOBOWOŚCI PRAWNEJ ORAZ </t>
  </si>
  <si>
    <t>WYDATKI ZWIĄZANE Z ICH PODOREM</t>
  </si>
  <si>
    <t>O010</t>
  </si>
  <si>
    <t>Podatek dochodowy od osób fizycznych</t>
  </si>
  <si>
    <t>O020</t>
  </si>
  <si>
    <t>Podatek dochodowy od osób prawnych</t>
  </si>
  <si>
    <t>O310</t>
  </si>
  <si>
    <t>Podatek od nieruchomości</t>
  </si>
  <si>
    <t>O320</t>
  </si>
  <si>
    <t>Podatek rolny</t>
  </si>
  <si>
    <t>O330</t>
  </si>
  <si>
    <t>Podatek leśny</t>
  </si>
  <si>
    <t>O340</t>
  </si>
  <si>
    <t>Podatek od środków transportowych</t>
  </si>
  <si>
    <t>O350</t>
  </si>
  <si>
    <t>Podatek od działalności gospodarczej osób fizycznych</t>
  </si>
  <si>
    <t>opłacany w formie karty podatkowej</t>
  </si>
  <si>
    <t>O360</t>
  </si>
  <si>
    <t>Podatek od spadków i darowizn</t>
  </si>
  <si>
    <t>O410</t>
  </si>
  <si>
    <t>Wpływy z opłaty skarbowej</t>
  </si>
  <si>
    <t>O430</t>
  </si>
  <si>
    <t>Wpływy z opłaty targowej</t>
  </si>
  <si>
    <t>O490</t>
  </si>
  <si>
    <t>Wpływy z innych opłat pobieranych przez j.s.t. na</t>
  </si>
  <si>
    <t>podstawie odrębnych ustaw</t>
  </si>
  <si>
    <t>O500</t>
  </si>
  <si>
    <t>Podatek od czynności cywilnoprawnych</t>
  </si>
  <si>
    <t>O690</t>
  </si>
  <si>
    <t>Wpływy z różnych opłat</t>
  </si>
  <si>
    <t>O910</t>
  </si>
  <si>
    <t>Odsetki od nieterminowych wpłat z tytułu podatków i opłat</t>
  </si>
  <si>
    <t>RÓŻNE ROZLICZENIA</t>
  </si>
  <si>
    <t>Subwencje ogólne z budżetu państwa- subwencja oświatowa</t>
  </si>
  <si>
    <t>Subwencje ogólne z budżetu państwa- subwencja wyrównawcza</t>
  </si>
  <si>
    <t>O920</t>
  </si>
  <si>
    <t>Pozostałe odsetki</t>
  </si>
  <si>
    <t>OŚWIATA I WYCHOWANIE</t>
  </si>
  <si>
    <t xml:space="preserve">Środki na dofinansowanie własnych zadań bieżących gmin, </t>
  </si>
  <si>
    <t>powiatów, samorządów województw pozyskane z innych źródeł</t>
  </si>
  <si>
    <t>OCHRONA ZDROWIA</t>
  </si>
  <si>
    <t>O480</t>
  </si>
  <si>
    <t>Wpływy z opłat za zezwolenia na sprzedaż alkoholu</t>
  </si>
  <si>
    <t>POMOC SPOŁECZNA</t>
  </si>
  <si>
    <t xml:space="preserve">Dotacje celowe otrzymane z budżetu państwa na realizację </t>
  </si>
  <si>
    <t>własnych zadań bieżących gmin</t>
  </si>
  <si>
    <t>DOCHODY OGÓŁEM</t>
  </si>
  <si>
    <t>Załącznik nr 2</t>
  </si>
  <si>
    <t>Do Uchwały Rady Gminy Kowiesy nr........</t>
  </si>
  <si>
    <t>z dnia ................</t>
  </si>
  <si>
    <t>Wydatki budżetu gminy na  2008 r.</t>
  </si>
  <si>
    <t>w  złotych</t>
  </si>
  <si>
    <t>Rozdział</t>
  </si>
  <si>
    <t>Nazwa</t>
  </si>
  <si>
    <t>Plan
na 2007 r.
(5+10)</t>
  </si>
  <si>
    <t>z tego:</t>
  </si>
  <si>
    <t>Wydatki bieżące</t>
  </si>
  <si>
    <t>w tym:</t>
  </si>
  <si>
    <t>Wydatki majątkowe</t>
  </si>
  <si>
    <t>Wynagro-
dzenia</t>
  </si>
  <si>
    <t>Pochodne od 
wynagro-dzeń</t>
  </si>
  <si>
    <t>Dotacje</t>
  </si>
  <si>
    <t>Wydatki na obsługę długu</t>
  </si>
  <si>
    <t>O1010</t>
  </si>
  <si>
    <t>Infrastruktura wodociągowa i sanitacyjna wsi</t>
  </si>
  <si>
    <t>O1030</t>
  </si>
  <si>
    <t>Izby rolnicze</t>
  </si>
  <si>
    <t>O1095</t>
  </si>
  <si>
    <t>Pozostała działalność</t>
  </si>
  <si>
    <t>Dostarczanie wody</t>
  </si>
  <si>
    <t>TRANSPORT I ŁĄCZNOŚĆ</t>
  </si>
  <si>
    <t>Drogi publiczne gminne</t>
  </si>
  <si>
    <t>Gospodarka gruntami i nieruchomościami</t>
  </si>
  <si>
    <t>DZIAŁALNOŚC USŁUGOWA</t>
  </si>
  <si>
    <t>Plany zagospodarowania przestrzennego</t>
  </si>
  <si>
    <t>Urzędy wojewódzkie</t>
  </si>
  <si>
    <t>Rady gmin</t>
  </si>
  <si>
    <t>Urzędy gmin</t>
  </si>
  <si>
    <t>Promocja jednostek samorządu terytorialnego</t>
  </si>
  <si>
    <t>URZĘDY NACZELNYCH ORGANÓW WŁADZY</t>
  </si>
  <si>
    <t xml:space="preserve">PAŃSTWOWEJ KONTROLI I OCHRONY PRAWA </t>
  </si>
  <si>
    <t>ORAZ SĄDOWNICTWA</t>
  </si>
  <si>
    <t>Urzędy naczelnych organów władzy państwowej,</t>
  </si>
  <si>
    <t>kontroli i ochrony prawa</t>
  </si>
  <si>
    <t>Jednostki terenowe policji</t>
  </si>
  <si>
    <t>Ochotnicze straże pożarne</t>
  </si>
  <si>
    <t>Obrona cywilna</t>
  </si>
  <si>
    <t>Zarządzanie kryzysowe</t>
  </si>
  <si>
    <t>Pobór podatków, opłat i niepodatkowych należności</t>
  </si>
  <si>
    <t>budżetowych</t>
  </si>
  <si>
    <t>OBSŁUGA DŁUGU PUBLICZNEGO</t>
  </si>
  <si>
    <t>Obsługa papierów wartościowych, kredytów i pożyczek</t>
  </si>
  <si>
    <t>jednostek samorządu terytorialnego</t>
  </si>
  <si>
    <t>Rozliczenia z tytułu poręczeń i gwarancji udzielonych</t>
  </si>
  <si>
    <t>przez Skarb Państwa lub j.s.t.</t>
  </si>
  <si>
    <t>Rezerwy ogólne i celowe</t>
  </si>
  <si>
    <t>Szkoły podstawowe</t>
  </si>
  <si>
    <t>Oddziały przedszkolne w szkołach podstawowych</t>
  </si>
  <si>
    <t>Gimnazja</t>
  </si>
  <si>
    <t>Dowożenie uczniów do szkół</t>
  </si>
  <si>
    <t>Zespoły obsługi ekonomiczno-administracyjnej szkół</t>
  </si>
  <si>
    <t>Dokształcanie i doskonalenie nauczycieli</t>
  </si>
  <si>
    <t>Stołówki szkolne</t>
  </si>
  <si>
    <r>
      <t>Pozostała działalność</t>
    </r>
    <r>
      <rPr>
        <sz val="10"/>
        <rFont val="Tahoma"/>
        <family val="2"/>
      </rPr>
      <t>*</t>
    </r>
  </si>
  <si>
    <t>Przeciwdziałanie alkoholizmowi</t>
  </si>
  <si>
    <t>Świadczenia rodzinne, zaliczka alimentacyjna oraz składki</t>
  </si>
  <si>
    <t>na ubezpieczenia emerytalne i rentowe z ubezpieczenia</t>
  </si>
  <si>
    <t>społecznego</t>
  </si>
  <si>
    <t xml:space="preserve">Składki na ubezpieczenie zdrowotne opłacane za osoby </t>
  </si>
  <si>
    <t>pobierające niektóre świadczenia z pomocy społecznej</t>
  </si>
  <si>
    <t>oraz niektóre świadczenia rodzinne</t>
  </si>
  <si>
    <t>Zasiłki i pomoc w naturze oraz składki na ubezpieczenia</t>
  </si>
  <si>
    <t>emerytalne i rentowe</t>
  </si>
  <si>
    <t>Dodatki mieszkaniowe</t>
  </si>
  <si>
    <t>Ośrodki pomocy społecznej</t>
  </si>
  <si>
    <t>Usługi opiekuńcze i specjalistyczne usługi opiekuńcze</t>
  </si>
  <si>
    <t>EDUKACYJNA OPIEKA WYCHOWAWCZA</t>
  </si>
  <si>
    <t>Poradnie psychologiczno-pedagogiczne,</t>
  </si>
  <si>
    <t>w tym poradnie specjalistyczne</t>
  </si>
  <si>
    <t xml:space="preserve">GOSPODARKA KOMUNALNA I OCHRONA </t>
  </si>
  <si>
    <t>ŚRODOWISKA</t>
  </si>
  <si>
    <t>Oczyszczanie miast i wsi</t>
  </si>
  <si>
    <t>Oświetlenie ulic, placów i dróg</t>
  </si>
  <si>
    <t>KULTURA I OCHRONA DZIEDZICTWA NARODOWEGO</t>
  </si>
  <si>
    <t>Biblioteki</t>
  </si>
  <si>
    <t>KULTURA FIZYCZNA I SPORT</t>
  </si>
  <si>
    <t>Zadania w zakresie kultury fizycznej i sportu</t>
  </si>
  <si>
    <t xml:space="preserve"> WYDATKI OGÓŁEM</t>
  </si>
  <si>
    <t>*  W dziale tym zaplanowano rezerwę celową na finansowanie innych form wychowania przedszkolnego w gminie w wysokości 60.000 zł</t>
  </si>
  <si>
    <t xml:space="preserve"> (na podstawie art 14 a, art.80 ust. 2b i art.90 ust 2d  ustawy o zm. Ustawy o systemie oświaty,  Dz.U. Nr 181, poz.1929)</t>
  </si>
  <si>
    <t>Limity wydatków na wieloletnie programy inwestycyjne w latach 2008 – 2010</t>
  </si>
  <si>
    <t>w złotych</t>
  </si>
  <si>
    <t>Lp.</t>
  </si>
  <si>
    <t>Rozdz.</t>
  </si>
  <si>
    <t>Nazwa zadania inwestycyjnego
i okres realizacji
(w latach)</t>
  </si>
  <si>
    <t xml:space="preserve">Łączne koszty finansowe zadania </t>
  </si>
  <si>
    <t>Planowane wydatki</t>
  </si>
  <si>
    <t>Limit wydatków</t>
  </si>
  <si>
    <t>Przewidywane źródła finansowania 2009-2010</t>
  </si>
  <si>
    <t>Jednostka organizacyjna realizująca program lub koordynująca wykonanie programu</t>
  </si>
  <si>
    <t>rok budżetowy 2008</t>
  </si>
  <si>
    <t>z tego źródła finansowania</t>
  </si>
  <si>
    <t>2009 r.</t>
  </si>
  <si>
    <t>2010 r.</t>
  </si>
  <si>
    <t>dochody własne jst</t>
  </si>
  <si>
    <t>kredyty
i pożyczki</t>
  </si>
  <si>
    <t>(7+8)</t>
  </si>
  <si>
    <t>1.</t>
  </si>
  <si>
    <r>
      <t xml:space="preserve">Budowa SUW w Paplinie wraz z siecią </t>
    </r>
    <r>
      <rPr>
        <sz val="10"/>
        <rFont val="Tahoma"/>
        <family val="2"/>
      </rPr>
      <t>*</t>
    </r>
  </si>
  <si>
    <t>Budżet gminy 25 %</t>
  </si>
  <si>
    <t>Urząd Gminy</t>
  </si>
  <si>
    <t>Wodociągową dla północno – zachodniej części Gminy</t>
  </si>
  <si>
    <t xml:space="preserve"> Fundusze UE 75%</t>
  </si>
  <si>
    <r>
      <t>2004-2009</t>
    </r>
    <r>
      <rPr>
        <sz val="10"/>
        <rFont val="Tahoma"/>
        <family val="2"/>
      </rPr>
      <t>*</t>
    </r>
  </si>
  <si>
    <t>2.</t>
  </si>
  <si>
    <r>
      <t>Przebudowa drogi gminnej Pękoszew-Wędrogów</t>
    </r>
    <r>
      <rPr>
        <sz val="10"/>
        <rFont val="Tahoma"/>
        <family val="2"/>
      </rPr>
      <t>*</t>
    </r>
  </si>
  <si>
    <t>Budżet gminy 15 %</t>
  </si>
  <si>
    <t>2006-2011</t>
  </si>
  <si>
    <t>Fundusze UE 75 %</t>
  </si>
  <si>
    <t>3.</t>
  </si>
  <si>
    <r>
      <t>Budowa Wiejskiego Domu Kultury  w Woli Pękoszewskiej</t>
    </r>
    <r>
      <rPr>
        <sz val="9"/>
        <rFont val="Tahoma"/>
        <family val="2"/>
      </rPr>
      <t>*</t>
    </r>
  </si>
  <si>
    <t>2006-2 010</t>
  </si>
  <si>
    <t>4.</t>
  </si>
  <si>
    <t>Termomodernizacja budynku Ośrodka Zdrowia</t>
  </si>
  <si>
    <t>2007-2009</t>
  </si>
  <si>
    <t>Ogółem:</t>
  </si>
  <si>
    <t>* W budżecie zaplanowano środki własne na realizowane zadania w wysokości 15% i 25 % kosztów zadania</t>
  </si>
  <si>
    <t>Zadania inwestycyjne w 2008 r.</t>
  </si>
  <si>
    <t>Nazwa zadania inwestycyjnego</t>
  </si>
  <si>
    <t>rok budżetowy 2008 (7+8+9+10)</t>
  </si>
  <si>
    <t>środki pochodzące
z innych  źródeł</t>
  </si>
  <si>
    <t>środki wymienione
w art. 5 ust. 1 pkt 2 i 3 u.f.p.</t>
  </si>
  <si>
    <t>Budowa SUW w Paplinie wraz z siecią wodociągową</t>
  </si>
  <si>
    <t>dla północno-zachodniej części gminy</t>
  </si>
  <si>
    <r>
      <t>(I etap budowa SUW i sieci wodociagowej dla Paplina)</t>
    </r>
    <r>
      <rPr>
        <sz val="8"/>
        <rFont val="Tahoma"/>
        <family val="2"/>
      </rPr>
      <t>*</t>
    </r>
  </si>
  <si>
    <t>Modernizacja dróg gminnych relacji:</t>
  </si>
  <si>
    <t>Wymysłów - Chojnatka, Wola Pękoszewska – Borszyce</t>
  </si>
  <si>
    <t>Przebudowa drogi gminnej Pękoszew-Wędrogów</t>
  </si>
  <si>
    <t>(przygotowanie dokumentacji technicznej)</t>
  </si>
  <si>
    <t>Zakup przystanków autobusowych ( 4 obiekty)</t>
  </si>
  <si>
    <t>5.</t>
  </si>
  <si>
    <t>Budowa WDK w Woli Pękoszewskiej (studium wykonanlności)</t>
  </si>
  <si>
    <t>6.</t>
  </si>
  <si>
    <t>Termomodernizacja budynku Ośrdka Zdrowia ( I etap)</t>
  </si>
  <si>
    <t>7.</t>
  </si>
  <si>
    <t xml:space="preserve">Zakup samochodu </t>
  </si>
  <si>
    <t>8.</t>
  </si>
  <si>
    <t>Zakup samochodu strażackiego dla OSP Wola Pękoszewska</t>
  </si>
  <si>
    <t>9.</t>
  </si>
  <si>
    <t xml:space="preserve">Budowa oświetlenia ulicznego </t>
  </si>
  <si>
    <t>Ogółem</t>
  </si>
  <si>
    <t>x</t>
  </si>
  <si>
    <t>* Inwestycja realizowana pod warunkiem uzyskania dofinansowania ze środków UE</t>
  </si>
  <si>
    <t>Dochody budżetu państwa  związane z realizacją zadań z zakresu administracji rządowej i innych zadań zleconych odrębnymi ustawami w 2008r.</t>
  </si>
  <si>
    <t>Treść</t>
  </si>
  <si>
    <t>Kwota</t>
  </si>
  <si>
    <t xml:space="preserve">Ogółem </t>
  </si>
  <si>
    <t>Wydatki związane z realizacją zadań wykonywanych na podstawie porozumień (umów) między jednostkami samorządu terytorialnego w 2008 r.</t>
  </si>
  <si>
    <t>Wydatki
ogółem
(5+9)</t>
  </si>
  <si>
    <t>Wydatki
bieżące</t>
  </si>
  <si>
    <t>Wydatki
majątkowe</t>
  </si>
  <si>
    <t>wynagrodzenia</t>
  </si>
  <si>
    <t>pochodne od wynagrodzeń</t>
  </si>
  <si>
    <t>dotacje</t>
  </si>
  <si>
    <t>Przychody i rozchody budżetu w 2008 r.</t>
  </si>
  <si>
    <t>Klasyfikacja
§</t>
  </si>
  <si>
    <t>Kwota
2007 r.</t>
  </si>
  <si>
    <t>Planowane dochody</t>
  </si>
  <si>
    <t>Deficyt (1-2)</t>
  </si>
  <si>
    <t>Przychody ogółem:</t>
  </si>
  <si>
    <t>Kredyty</t>
  </si>
  <si>
    <t>§ 952</t>
  </si>
  <si>
    <t>Pożyczki</t>
  </si>
  <si>
    <t>Inne źródła (wolne środki)</t>
  </si>
  <si>
    <t>§ 955</t>
  </si>
  <si>
    <t>Rozchody ogółem:</t>
  </si>
  <si>
    <t>Spłaty kredytów</t>
  </si>
  <si>
    <t>§ 992</t>
  </si>
  <si>
    <t>Spłaty pożyczek</t>
  </si>
  <si>
    <t>Dochody i wydatki związane z realizacją zadań z zakresu administracji rządowej i innych zadań zleconych odrębnymi ustawami w 2008 r.</t>
  </si>
  <si>
    <t>Dotacje
ogółem</t>
  </si>
  <si>
    <t>Wydatki
ogółem
(6+10)</t>
  </si>
  <si>
    <t>świadczenia społeczne</t>
  </si>
  <si>
    <t>Dotacje podmiotowe w 2008 r.</t>
  </si>
  <si>
    <t>Nazwa instytucji</t>
  </si>
  <si>
    <t>Kwota dotacji</t>
  </si>
  <si>
    <t>Niepubliczna Szkoła Podstawowa w Turowej Woli</t>
  </si>
  <si>
    <t>Gminna Biblioteka Publiczna w Kowiesach</t>
  </si>
  <si>
    <t>Plan przychodów i wydatków Gminnego Funduszu</t>
  </si>
  <si>
    <t>Ochrony Środowiska i Gospodarki Wodnej</t>
  </si>
  <si>
    <t>Wyszczególnienie</t>
  </si>
  <si>
    <t>Plan na 2008 r.</t>
  </si>
  <si>
    <t>I.</t>
  </si>
  <si>
    <t>Stan środków obrotowych na początek roku</t>
  </si>
  <si>
    <t>II.</t>
  </si>
  <si>
    <t>Przychody</t>
  </si>
  <si>
    <t>§ 0920 Pozostałe odsetki</t>
  </si>
  <si>
    <t>§ 2960 Przelewy redystrybucyjne</t>
  </si>
  <si>
    <t>III.</t>
  </si>
  <si>
    <t>Wydatki</t>
  </si>
  <si>
    <t>§ 4210 Zakup materiałów i wyposażenia</t>
  </si>
  <si>
    <t>§ 4300 Zakup usług pozostałych</t>
  </si>
  <si>
    <t>IV.</t>
  </si>
  <si>
    <t>Stan środków obrotowych na koniec roku</t>
  </si>
  <si>
    <t>Załącznik nr 1</t>
  </si>
  <si>
    <t>Wykaz mienia komunalnego Gminy Kowiesy na dzień 31.10.2007 r.</t>
  </si>
  <si>
    <t>Grupy środków trwałych</t>
  </si>
  <si>
    <r>
      <t xml:space="preserve">Wartość
</t>
    </r>
    <r>
      <rPr>
        <b/>
        <sz val="12"/>
        <rFont val="Times New Roman"/>
        <family val="1"/>
      </rPr>
      <t xml:space="preserve"> </t>
    </r>
    <r>
      <rPr>
        <b/>
        <sz val="10"/>
        <rFont val="Arial"/>
        <family val="2"/>
      </rPr>
      <t xml:space="preserve">brutto na 
</t>
    </r>
    <r>
      <rPr>
        <b/>
        <sz val="10"/>
        <rFont val="Arial CE"/>
        <family val="2"/>
      </rPr>
      <t>31.10.2006</t>
    </r>
  </si>
  <si>
    <t>Zmiana</t>
  </si>
  <si>
    <t>Wartość środków trwałych</t>
  </si>
  <si>
    <t>wartości</t>
  </si>
  <si>
    <r>
      <t xml:space="preserve"> B</t>
    </r>
    <r>
      <rPr>
        <b/>
        <sz val="10"/>
        <rFont val="Arial"/>
        <family val="2"/>
      </rPr>
      <t xml:space="preserve">rutto na 
</t>
    </r>
    <r>
      <rPr>
        <b/>
        <sz val="10"/>
        <rFont val="Arial CE"/>
        <family val="2"/>
      </rPr>
      <t>31.10.2007</t>
    </r>
  </si>
  <si>
    <t xml:space="preserve">Amortyzacja </t>
  </si>
  <si>
    <r>
      <t xml:space="preserve"> Nett</t>
    </r>
    <r>
      <rPr>
        <b/>
        <sz val="10"/>
        <rFont val="Arial"/>
        <family val="2"/>
      </rPr>
      <t xml:space="preserve">o na 
</t>
    </r>
    <r>
      <rPr>
        <b/>
        <sz val="10"/>
        <rFont val="Arial CE"/>
        <family val="2"/>
      </rPr>
      <t>31.10.2007</t>
    </r>
  </si>
  <si>
    <t>Grunty</t>
  </si>
  <si>
    <t>Grunty rolnicze</t>
  </si>
  <si>
    <t>Grunty zabudowane i pod zabudowę</t>
  </si>
  <si>
    <t>Grunty komunikacyjne</t>
  </si>
  <si>
    <t>Grunty szkolne</t>
  </si>
  <si>
    <t xml:space="preserve">Budynki i lokale </t>
  </si>
  <si>
    <t>Budynek administracyjny</t>
  </si>
  <si>
    <t>Budynek Biblioteki</t>
  </si>
  <si>
    <t>Budynki strażnic</t>
  </si>
  <si>
    <t>Budynki szkół</t>
  </si>
  <si>
    <r>
      <t>Budynek</t>
    </r>
    <r>
      <rPr>
        <i/>
        <sz val="11"/>
        <rFont val="Arial CE"/>
        <family val="2"/>
      </rPr>
      <t xml:space="preserve"> Ośrodka Zdrowia</t>
    </r>
  </si>
  <si>
    <r>
      <t xml:space="preserve">Budynek </t>
    </r>
    <r>
      <rPr>
        <i/>
        <sz val="11"/>
        <rFont val="Arial CE"/>
        <family val="2"/>
      </rPr>
      <t>Pałacyk</t>
    </r>
    <r>
      <rPr>
        <sz val="11"/>
        <rFont val="Arial CE"/>
        <family val="2"/>
      </rPr>
      <t xml:space="preserve"> w Paplinie</t>
    </r>
  </si>
  <si>
    <t>Budynek socjalny w Lisnej</t>
  </si>
  <si>
    <t>Wiaty autobusowe</t>
  </si>
  <si>
    <t>Budynki gospodarcze szkół</t>
  </si>
  <si>
    <t>Budynki gospodarcze Urzędu Gminy</t>
  </si>
  <si>
    <t xml:space="preserve">Budowle </t>
  </si>
  <si>
    <t>Studnie</t>
  </si>
  <si>
    <t>Studnie przy szkołach</t>
  </si>
  <si>
    <t>Stacja uzdatniania wody</t>
  </si>
  <si>
    <t>Sieć wodociągowa</t>
  </si>
  <si>
    <t>Oczyszczalnia ścieków</t>
  </si>
  <si>
    <t>Drogi o nawierzchni asfaltowej</t>
  </si>
  <si>
    <t>Drogi o nawierzchni utwardzonej</t>
  </si>
  <si>
    <t>Ogrodzenia</t>
  </si>
  <si>
    <t>Ogrodzenia szkolne</t>
  </si>
  <si>
    <t>Chodnik przed Gimnazjum</t>
  </si>
  <si>
    <t>Inne budowle</t>
  </si>
  <si>
    <t>Lampy oświetleniowe</t>
  </si>
  <si>
    <t xml:space="preserve">Urządzenia specjalistyczne </t>
  </si>
  <si>
    <t>Pług do odśnieżania</t>
  </si>
  <si>
    <t xml:space="preserve">Maszyny i urządzenia </t>
  </si>
  <si>
    <t>Pompy głębinowe</t>
  </si>
  <si>
    <t>Urządzenia komputerowe w Szkołach</t>
  </si>
  <si>
    <t>Urządzenia komputerowe w Urzędzie Gminy</t>
  </si>
  <si>
    <t xml:space="preserve">Urządzenia techniczne </t>
  </si>
  <si>
    <t>Sprzęt przeciwpożarowy</t>
  </si>
  <si>
    <t>Centrala telefoniczna</t>
  </si>
  <si>
    <t>Urządzenia techniczne w Szkołach</t>
  </si>
  <si>
    <t xml:space="preserve">Kotłownia olejowa </t>
  </si>
  <si>
    <t xml:space="preserve">Środki transportu </t>
  </si>
  <si>
    <t>Samochody strażackie</t>
  </si>
  <si>
    <t>Samochód Fiat 126p GOPS</t>
  </si>
  <si>
    <t>Narzędzia i przyrządy</t>
  </si>
  <si>
    <t>Wyposażanie biura</t>
  </si>
  <si>
    <t>Urządzenia biurowe w Szkołach</t>
  </si>
  <si>
    <t>Wartości niematerialne i prawne</t>
  </si>
  <si>
    <t>Programy komputerowe Urzędu Gminy</t>
  </si>
  <si>
    <t>Programy komputerowe szkół</t>
  </si>
  <si>
    <t>Pozostałe środki trwałe</t>
  </si>
  <si>
    <t>Pozostałe środki trwałe Urzędu Gminy</t>
  </si>
  <si>
    <t>Pozostałe środki trwałe Szkół</t>
  </si>
  <si>
    <t>Szkoły</t>
  </si>
  <si>
    <t>Prognoza kwoty długu i spłat na rok 2008 i lata następne</t>
  </si>
  <si>
    <r>
      <t>Kwota długu na dzień 31.12.2007</t>
    </r>
    <r>
      <rPr>
        <b/>
        <sz val="10"/>
        <rFont val="Arial"/>
        <family val="2"/>
      </rPr>
      <t>*</t>
    </r>
  </si>
  <si>
    <t>Prognoza</t>
  </si>
  <si>
    <r>
      <t xml:space="preserve">Zobowiązania wg tytułów dłużnych: </t>
    </r>
    <r>
      <rPr>
        <sz val="10"/>
        <rFont val="Arial"/>
        <family val="2"/>
      </rPr>
      <t>(1.1+1.2+1.3)</t>
    </r>
  </si>
  <si>
    <t>1.1</t>
  </si>
  <si>
    <t>Zaciągnięte zobowiązania (bez prefinansowania) z tytułu:</t>
  </si>
  <si>
    <t>1.1.1</t>
  </si>
  <si>
    <t>pożyczek</t>
  </si>
  <si>
    <t>1.1.2</t>
  </si>
  <si>
    <t>kredytów</t>
  </si>
  <si>
    <t>1.1.3</t>
  </si>
  <si>
    <t>obligacji</t>
  </si>
  <si>
    <t>1.2</t>
  </si>
  <si>
    <t>Planowane w roku budżetowym (bez prefinansowania):</t>
  </si>
  <si>
    <t>1.2.1</t>
  </si>
  <si>
    <t>pożyczki</t>
  </si>
  <si>
    <t>1.2.2</t>
  </si>
  <si>
    <t>kredyty,  w tym:</t>
  </si>
  <si>
    <t>EBOiR</t>
  </si>
  <si>
    <t>1.2.3</t>
  </si>
  <si>
    <t>obligacje</t>
  </si>
  <si>
    <t>1.3</t>
  </si>
  <si>
    <t>Pożyczki, kredyty i obligacje na prefinansowanie</t>
  </si>
  <si>
    <t>1.3.1</t>
  </si>
  <si>
    <t xml:space="preserve">Zaciągnięte zobowiązania  </t>
  </si>
  <si>
    <t>1.3.2</t>
  </si>
  <si>
    <t>Planowane zobowiązania</t>
  </si>
  <si>
    <t>Obsługa długu (2.1+2.2+2.3+2.4)</t>
  </si>
  <si>
    <t>2.1</t>
  </si>
  <si>
    <t>Spłata rat kapitałowych z wyłączeniem prefinansowania</t>
  </si>
  <si>
    <t>2.1.1</t>
  </si>
  <si>
    <t xml:space="preserve">kredytów i pożyczek </t>
  </si>
  <si>
    <t>2.1.2</t>
  </si>
  <si>
    <t>wykup papierów wartościowych</t>
  </si>
  <si>
    <t>2.2</t>
  </si>
  <si>
    <t>Spłata zobowiązań z tytułu prefinansowania</t>
  </si>
  <si>
    <t>2.3</t>
  </si>
  <si>
    <t>Spłata odsetek i dyskonta</t>
  </si>
  <si>
    <t>2.4</t>
  </si>
  <si>
    <t>Spłata  zobowiązań z tytułu udzielonych poręczeń</t>
  </si>
  <si>
    <t>Prognozowane dochody budżetowe</t>
  </si>
  <si>
    <t>Prognozowane wydatki budżetowe</t>
  </si>
  <si>
    <t>Prognozowany wynik finansowy</t>
  </si>
  <si>
    <t>Inne przychody (wolne środki z lat ubiegłych)</t>
  </si>
  <si>
    <t>Relacje do dochodów (w %):</t>
  </si>
  <si>
    <t>7.1</t>
  </si>
  <si>
    <r>
      <t xml:space="preserve">długu </t>
    </r>
    <r>
      <rPr>
        <sz val="10"/>
        <rFont val="Arial"/>
        <family val="2"/>
      </rPr>
      <t xml:space="preserve">(art. 170 ust. 1)     (1-2.1-2.2):3      </t>
    </r>
  </si>
  <si>
    <t>7.2</t>
  </si>
  <si>
    <r>
      <t xml:space="preserve">długu po uwzględnieniu wyłączeń </t>
    </r>
    <r>
      <rPr>
        <sz val="10"/>
        <rFont val="Arial"/>
        <family val="2"/>
      </rPr>
      <t xml:space="preserve">(art. 170 ust. 3)
(1.1+1.2-2.1):3          </t>
    </r>
  </si>
  <si>
    <t>7.3</t>
  </si>
  <si>
    <r>
      <t xml:space="preserve">spłaty zadłużenia </t>
    </r>
    <r>
      <rPr>
        <sz val="10"/>
        <rFont val="Arial"/>
        <family val="2"/>
      </rPr>
      <t xml:space="preserve">(art. 169 ust. 1)   </t>
    </r>
  </si>
  <si>
    <t>7.4</t>
  </si>
  <si>
    <r>
      <t xml:space="preserve">spłaty zadłużenia po uwzględnieniu wyłączeń </t>
    </r>
    <r>
      <rPr>
        <sz val="10"/>
        <rFont val="Arial"/>
        <family val="2"/>
      </rPr>
      <t>(art. 169 ust. 3)      (2.1+2.3+2.4):3</t>
    </r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</si>
</sst>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;\-#,##0"/>
    <numFmt numFmtId="166" formatCode="DD/MM/YY"/>
    <numFmt numFmtId="167" formatCode="#,##0"/>
    <numFmt numFmtId="168" formatCode="0"/>
    <numFmt numFmtId="169" formatCode="#,##0.0"/>
    <numFmt numFmtId="170" formatCode="#,##0.0;\-#,##0.0"/>
  </numFmts>
  <fonts count="37">
    <font>
      <sz val="10"/>
      <name val="Arial CE"/>
      <family val="2"/>
    </font>
    <font>
      <sz val="10"/>
      <name val="Arial"/>
      <family val="0"/>
    </font>
    <font>
      <b/>
      <sz val="14"/>
      <name val="Arial CE"/>
      <family val="2"/>
    </font>
    <font>
      <b/>
      <sz val="14"/>
      <name val="Lucida Sans Unicode"/>
      <family val="2"/>
    </font>
    <font>
      <sz val="9"/>
      <name val="Arial CE"/>
      <family val="2"/>
    </font>
    <font>
      <b/>
      <sz val="10"/>
      <name val="Arial CE"/>
      <family val="2"/>
    </font>
    <font>
      <sz val="7"/>
      <name val="Arial CE"/>
      <family val="2"/>
    </font>
    <font>
      <sz val="6"/>
      <name val="Arial CE"/>
      <family val="2"/>
    </font>
    <font>
      <sz val="14"/>
      <name val="Arial CE"/>
      <family val="2"/>
    </font>
    <font>
      <i/>
      <sz val="10"/>
      <name val="Arial CE"/>
      <family val="2"/>
    </font>
    <font>
      <b/>
      <sz val="10"/>
      <name val="Arial"/>
      <family val="2"/>
    </font>
    <font>
      <sz val="5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9"/>
      <name val="Arial CE"/>
      <family val="2"/>
    </font>
    <font>
      <sz val="10"/>
      <name val="Tahoma"/>
      <family val="2"/>
    </font>
    <font>
      <sz val="8"/>
      <name val="Arial CE"/>
      <family val="2"/>
    </font>
    <font>
      <sz val="7.1"/>
      <name val="Arial"/>
      <family val="5"/>
    </font>
    <font>
      <sz val="6"/>
      <name val="Arial"/>
      <family val="5"/>
    </font>
    <font>
      <sz val="13"/>
      <name val="Arial"/>
      <family val="5"/>
    </font>
    <font>
      <sz val="9"/>
      <name val="Arial"/>
      <family val="2"/>
    </font>
    <font>
      <sz val="9"/>
      <name val="Tahoma"/>
      <family val="2"/>
    </font>
    <font>
      <b/>
      <sz val="8"/>
      <name val="Arial CE"/>
      <family val="2"/>
    </font>
    <font>
      <sz val="8"/>
      <name val="Tahoma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 CE"/>
      <family val="2"/>
    </font>
    <font>
      <b/>
      <sz val="10"/>
      <name val="Tahoma"/>
      <family val="2"/>
    </font>
    <font>
      <b/>
      <i/>
      <sz val="10"/>
      <name val="Arial CE"/>
      <family val="2"/>
    </font>
    <font>
      <b/>
      <sz val="11"/>
      <name val="Arial CE"/>
      <family val="2"/>
    </font>
    <font>
      <sz val="5"/>
      <name val="Arial CE"/>
      <family val="2"/>
    </font>
    <font>
      <sz val="10"/>
      <color indexed="10"/>
      <name val="Arial"/>
      <family val="2"/>
    </font>
    <font>
      <sz val="12"/>
      <name val="Arial CE"/>
      <family val="2"/>
    </font>
    <font>
      <b/>
      <i/>
      <sz val="11"/>
      <name val="Arial CE"/>
      <family val="2"/>
    </font>
    <font>
      <b/>
      <sz val="12"/>
      <name val="Times New Roman"/>
      <family val="1"/>
    </font>
    <font>
      <sz val="11"/>
      <name val="Arial CE"/>
      <family val="2"/>
    </font>
    <font>
      <i/>
      <sz val="11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/>
      <protection/>
    </xf>
  </cellStyleXfs>
  <cellXfs count="436">
    <xf numFmtId="164" fontId="0" fillId="0" borderId="0" xfId="0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 vertical="center"/>
    </xf>
    <xf numFmtId="164" fontId="3" fillId="0" borderId="0" xfId="0" applyFont="1" applyBorder="1" applyAlignment="1">
      <alignment horizontal="right" vertical="center"/>
    </xf>
    <xf numFmtId="164" fontId="2" fillId="0" borderId="0" xfId="0" applyFont="1" applyBorder="1" applyAlignment="1">
      <alignment horizontal="center" vertical="center"/>
    </xf>
    <xf numFmtId="164" fontId="0" fillId="2" borderId="1" xfId="0" applyFill="1" applyBorder="1" applyAlignment="1">
      <alignment/>
    </xf>
    <xf numFmtId="164" fontId="0" fillId="2" borderId="2" xfId="0" applyFill="1" applyBorder="1" applyAlignment="1">
      <alignment/>
    </xf>
    <xf numFmtId="164" fontId="5" fillId="2" borderId="1" xfId="0" applyFont="1" applyFill="1" applyBorder="1" applyAlignment="1">
      <alignment horizontal="center"/>
    </xf>
    <xf numFmtId="164" fontId="5" fillId="2" borderId="3" xfId="0" applyFont="1" applyFill="1" applyBorder="1" applyAlignment="1">
      <alignment horizontal="center" vertical="center"/>
    </xf>
    <xf numFmtId="164" fontId="5" fillId="2" borderId="4" xfId="0" applyFont="1" applyFill="1" applyBorder="1" applyAlignment="1">
      <alignment horizontal="center" vertical="center"/>
    </xf>
    <xf numFmtId="164" fontId="5" fillId="2" borderId="0" xfId="0" applyFont="1" applyFill="1" applyBorder="1" applyAlignment="1">
      <alignment horizontal="center" vertical="center"/>
    </xf>
    <xf numFmtId="164" fontId="5" fillId="2" borderId="5" xfId="0" applyFont="1" applyFill="1" applyBorder="1" applyAlignment="1">
      <alignment horizontal="center" vertical="center"/>
    </xf>
    <xf numFmtId="164" fontId="5" fillId="2" borderId="1" xfId="0" applyFont="1" applyFill="1" applyBorder="1" applyAlignment="1">
      <alignment horizontal="center" vertical="center"/>
    </xf>
    <xf numFmtId="164" fontId="5" fillId="2" borderId="1" xfId="0" applyFont="1" applyFill="1" applyBorder="1" applyAlignment="1">
      <alignment horizontal="center" vertical="center" wrapText="1"/>
    </xf>
    <xf numFmtId="164" fontId="0" fillId="0" borderId="0" xfId="0" applyFont="1" applyAlignment="1">
      <alignment/>
    </xf>
    <xf numFmtId="164" fontId="6" fillId="0" borderId="6" xfId="0" applyFont="1" applyBorder="1" applyAlignment="1">
      <alignment horizontal="center" vertical="center"/>
    </xf>
    <xf numFmtId="164" fontId="7" fillId="0" borderId="0" xfId="0" applyFont="1" applyAlignment="1">
      <alignment horizontal="center" vertical="center"/>
    </xf>
    <xf numFmtId="164" fontId="5" fillId="2" borderId="6" xfId="0" applyFont="1" applyFill="1" applyBorder="1" applyAlignment="1">
      <alignment horizontal="center"/>
    </xf>
    <xf numFmtId="164" fontId="0" fillId="2" borderId="6" xfId="0" applyFont="1" applyFill="1" applyBorder="1" applyAlignment="1">
      <alignment horizontal="center" vertical="center"/>
    </xf>
    <xf numFmtId="164" fontId="5" fillId="2" borderId="6" xfId="0" applyFont="1" applyFill="1" applyBorder="1" applyAlignment="1">
      <alignment horizontal="center" vertical="center"/>
    </xf>
    <xf numFmtId="165" fontId="5" fillId="2" borderId="6" xfId="0" applyNumberFormat="1" applyFont="1" applyFill="1" applyBorder="1" applyAlignment="1">
      <alignment vertical="center"/>
    </xf>
    <xf numFmtId="164" fontId="0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center" vertical="center"/>
    </xf>
    <xf numFmtId="164" fontId="0" fillId="0" borderId="1" xfId="0" applyFont="1" applyBorder="1" applyAlignment="1">
      <alignment vertical="center"/>
    </xf>
    <xf numFmtId="165" fontId="0" fillId="0" borderId="1" xfId="0" applyNumberFormat="1" applyFont="1" applyBorder="1" applyAlignment="1">
      <alignment vertical="center"/>
    </xf>
    <xf numFmtId="164" fontId="0" fillId="0" borderId="4" xfId="0" applyFont="1" applyBorder="1" applyAlignment="1">
      <alignment horizontal="center"/>
    </xf>
    <xf numFmtId="164" fontId="0" fillId="0" borderId="4" xfId="0" applyFont="1" applyBorder="1" applyAlignment="1">
      <alignment horizontal="center" vertical="center"/>
    </xf>
    <xf numFmtId="164" fontId="0" fillId="0" borderId="4" xfId="0" applyFont="1" applyBorder="1" applyAlignment="1">
      <alignment horizontal="left" vertical="center"/>
    </xf>
    <xf numFmtId="165" fontId="0" fillId="0" borderId="4" xfId="0" applyNumberFormat="1" applyFont="1" applyBorder="1" applyAlignment="1">
      <alignment horizontal="left" vertical="center"/>
    </xf>
    <xf numFmtId="165" fontId="0" fillId="0" borderId="4" xfId="0" applyNumberFormat="1" applyFont="1" applyBorder="1" applyAlignment="1">
      <alignment vertical="center"/>
    </xf>
    <xf numFmtId="164" fontId="0" fillId="0" borderId="4" xfId="0" applyFont="1" applyBorder="1" applyAlignment="1">
      <alignment/>
    </xf>
    <xf numFmtId="164" fontId="0" fillId="0" borderId="5" xfId="0" applyFont="1" applyBorder="1" applyAlignment="1">
      <alignment horizontal="center" vertical="center"/>
    </xf>
    <xf numFmtId="164" fontId="0" fillId="0" borderId="5" xfId="0" applyFont="1" applyBorder="1" applyAlignment="1">
      <alignment vertical="center"/>
    </xf>
    <xf numFmtId="165" fontId="0" fillId="0" borderId="5" xfId="0" applyNumberFormat="1" applyFont="1" applyBorder="1" applyAlignment="1">
      <alignment vertical="center"/>
    </xf>
    <xf numFmtId="164" fontId="0" fillId="2" borderId="1" xfId="0" applyFont="1" applyFill="1" applyBorder="1" applyAlignment="1">
      <alignment horizontal="center" vertical="center"/>
    </xf>
    <xf numFmtId="165" fontId="5" fillId="2" borderId="1" xfId="0" applyNumberFormat="1" applyFont="1" applyFill="1" applyBorder="1" applyAlignment="1">
      <alignment vertical="center"/>
    </xf>
    <xf numFmtId="164" fontId="0" fillId="2" borderId="5" xfId="0" applyFont="1" applyFill="1" applyBorder="1" applyAlignment="1">
      <alignment horizontal="center"/>
    </xf>
    <xf numFmtId="164" fontId="0" fillId="2" borderId="5" xfId="0" applyFont="1" applyFill="1" applyBorder="1" applyAlignment="1">
      <alignment horizontal="center" vertical="center"/>
    </xf>
    <xf numFmtId="165" fontId="5" fillId="2" borderId="5" xfId="0" applyNumberFormat="1" applyFont="1" applyFill="1" applyBorder="1" applyAlignment="1">
      <alignment horizontal="center" vertical="center"/>
    </xf>
    <xf numFmtId="165" fontId="0" fillId="2" borderId="5" xfId="0" applyNumberFormat="1" applyFont="1" applyFill="1" applyBorder="1" applyAlignment="1">
      <alignment vertical="center"/>
    </xf>
    <xf numFmtId="164" fontId="5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left" vertical="center"/>
    </xf>
    <xf numFmtId="165" fontId="0" fillId="0" borderId="1" xfId="0" applyNumberFormat="1" applyFont="1" applyBorder="1" applyAlignment="1">
      <alignment horizontal="right" vertical="center"/>
    </xf>
    <xf numFmtId="165" fontId="0" fillId="0" borderId="1" xfId="0" applyNumberFormat="1" applyFont="1" applyBorder="1" applyAlignment="1">
      <alignment horizontal="left" vertical="center"/>
    </xf>
    <xf numFmtId="164" fontId="0" fillId="0" borderId="5" xfId="0" applyFont="1" applyBorder="1" applyAlignment="1">
      <alignment horizontal="left" vertical="center"/>
    </xf>
    <xf numFmtId="165" fontId="0" fillId="0" borderId="5" xfId="0" applyNumberFormat="1" applyFont="1" applyBorder="1" applyAlignment="1">
      <alignment horizontal="left" vertical="center"/>
    </xf>
    <xf numFmtId="164" fontId="0" fillId="0" borderId="5" xfId="0" applyFont="1" applyBorder="1" applyAlignment="1">
      <alignment horizontal="center"/>
    </xf>
    <xf numFmtId="164" fontId="5" fillId="2" borderId="5" xfId="0" applyFont="1" applyFill="1" applyBorder="1" applyAlignment="1">
      <alignment horizontal="center"/>
    </xf>
    <xf numFmtId="165" fontId="5" fillId="2" borderId="5" xfId="0" applyNumberFormat="1" applyFont="1" applyFill="1" applyBorder="1" applyAlignment="1">
      <alignment vertical="center"/>
    </xf>
    <xf numFmtId="164" fontId="0" fillId="0" borderId="4" xfId="0" applyFont="1" applyBorder="1" applyAlignment="1">
      <alignment vertical="center"/>
    </xf>
    <xf numFmtId="164" fontId="0" fillId="0" borderId="5" xfId="0" applyFont="1" applyBorder="1" applyAlignment="1">
      <alignment/>
    </xf>
    <xf numFmtId="164" fontId="0" fillId="2" borderId="5" xfId="0" applyFont="1" applyFill="1" applyBorder="1" applyAlignment="1">
      <alignment/>
    </xf>
    <xf numFmtId="164" fontId="0" fillId="0" borderId="1" xfId="0" applyFont="1" applyBorder="1" applyAlignment="1">
      <alignment/>
    </xf>
    <xf numFmtId="164" fontId="5" fillId="2" borderId="1" xfId="0" applyFont="1" applyFill="1" applyBorder="1" applyAlignment="1">
      <alignment/>
    </xf>
    <xf numFmtId="164" fontId="0" fillId="2" borderId="4" xfId="0" applyFont="1" applyFill="1" applyBorder="1" applyAlignment="1">
      <alignment/>
    </xf>
    <xf numFmtId="164" fontId="0" fillId="2" borderId="4" xfId="0" applyFont="1" applyFill="1" applyBorder="1" applyAlignment="1">
      <alignment horizontal="center" vertical="center"/>
    </xf>
    <xf numFmtId="165" fontId="5" fillId="2" borderId="4" xfId="0" applyNumberFormat="1" applyFont="1" applyFill="1" applyBorder="1" applyAlignment="1">
      <alignment horizontal="center" vertical="center"/>
    </xf>
    <xf numFmtId="165" fontId="0" fillId="2" borderId="4" xfId="0" applyNumberFormat="1" applyFont="1" applyFill="1" applyBorder="1" applyAlignment="1">
      <alignment vertical="center"/>
    </xf>
    <xf numFmtId="164" fontId="0" fillId="0" borderId="6" xfId="0" applyFont="1" applyBorder="1" applyAlignment="1">
      <alignment horizontal="center" vertical="center"/>
    </xf>
    <xf numFmtId="164" fontId="0" fillId="0" borderId="6" xfId="0" applyFont="1" applyBorder="1" applyAlignment="1">
      <alignment vertical="center"/>
    </xf>
    <xf numFmtId="165" fontId="0" fillId="0" borderId="6" xfId="0" applyNumberFormat="1" applyFont="1" applyBorder="1" applyAlignment="1">
      <alignment vertical="center"/>
    </xf>
    <xf numFmtId="164" fontId="0" fillId="0" borderId="2" xfId="0" applyBorder="1" applyAlignment="1">
      <alignment/>
    </xf>
    <xf numFmtId="164" fontId="0" fillId="0" borderId="7" xfId="0" applyFont="1" applyBorder="1" applyAlignment="1">
      <alignment/>
    </xf>
    <xf numFmtId="164" fontId="0" fillId="0" borderId="7" xfId="0" applyFont="1" applyBorder="1" applyAlignment="1">
      <alignment horizontal="center" vertical="center"/>
    </xf>
    <xf numFmtId="164" fontId="0" fillId="0" borderId="7" xfId="0" applyFont="1" applyBorder="1" applyAlignment="1">
      <alignment vertical="center"/>
    </xf>
    <xf numFmtId="165" fontId="0" fillId="0" borderId="7" xfId="0" applyNumberFormat="1" applyFont="1" applyBorder="1" applyAlignment="1">
      <alignment vertical="center"/>
    </xf>
    <xf numFmtId="164" fontId="5" fillId="0" borderId="6" xfId="0" applyFont="1" applyFill="1" applyBorder="1" applyAlignment="1">
      <alignment horizontal="center"/>
    </xf>
    <xf numFmtId="164" fontId="0" fillId="0" borderId="5" xfId="0" applyFont="1" applyFill="1" applyBorder="1" applyAlignment="1">
      <alignment horizontal="center" vertical="center"/>
    </xf>
    <xf numFmtId="165" fontId="5" fillId="0" borderId="5" xfId="0" applyNumberFormat="1" applyFont="1" applyFill="1" applyBorder="1" applyAlignment="1">
      <alignment vertical="center"/>
    </xf>
    <xf numFmtId="164" fontId="0" fillId="0" borderId="6" xfId="0" applyFont="1" applyFill="1" applyBorder="1" applyAlignment="1">
      <alignment horizontal="center" vertical="center"/>
    </xf>
    <xf numFmtId="165" fontId="0" fillId="0" borderId="1" xfId="0" applyNumberFormat="1" applyFont="1" applyFill="1" applyBorder="1" applyAlignment="1">
      <alignment vertical="center"/>
    </xf>
    <xf numFmtId="164" fontId="0" fillId="0" borderId="5" xfId="0" applyBorder="1" applyAlignment="1">
      <alignment/>
    </xf>
    <xf numFmtId="164" fontId="0" fillId="0" borderId="6" xfId="0" applyFont="1" applyBorder="1" applyAlignment="1">
      <alignment/>
    </xf>
    <xf numFmtId="164" fontId="0" fillId="0" borderId="0" xfId="0" applyAlignment="1">
      <alignment vertical="center"/>
    </xf>
    <xf numFmtId="164" fontId="4" fillId="0" borderId="0" xfId="0" applyFont="1" applyBorder="1" applyAlignment="1">
      <alignment horizontal="center" vertical="center"/>
    </xf>
    <xf numFmtId="164" fontId="4" fillId="0" borderId="0" xfId="0" applyFont="1" applyBorder="1" applyAlignment="1">
      <alignment horizontal="right" vertical="center"/>
    </xf>
    <xf numFmtId="164" fontId="8" fillId="0" borderId="0" xfId="0" applyFont="1" applyAlignment="1">
      <alignment horizontal="center" vertical="center"/>
    </xf>
    <xf numFmtId="164" fontId="0" fillId="0" borderId="0" xfId="0" applyFont="1" applyAlignment="1">
      <alignment horizontal="center" vertical="center"/>
    </xf>
    <xf numFmtId="164" fontId="0" fillId="0" borderId="0" xfId="0" applyFont="1" applyAlignment="1">
      <alignment vertical="center"/>
    </xf>
    <xf numFmtId="164" fontId="9" fillId="0" borderId="0" xfId="0" applyFont="1" applyAlignment="1">
      <alignment horizontal="center"/>
    </xf>
    <xf numFmtId="164" fontId="10" fillId="3" borderId="6" xfId="0" applyFont="1" applyFill="1" applyBorder="1" applyAlignment="1">
      <alignment horizontal="center" vertical="center" wrapText="1"/>
    </xf>
    <xf numFmtId="164" fontId="11" fillId="0" borderId="5" xfId="0" applyFont="1" applyBorder="1" applyAlignment="1">
      <alignment horizontal="center" vertical="center" wrapText="1"/>
    </xf>
    <xf numFmtId="164" fontId="0" fillId="2" borderId="6" xfId="0" applyFill="1" applyBorder="1" applyAlignment="1">
      <alignment horizontal="center" vertical="center"/>
    </xf>
    <xf numFmtId="165" fontId="10" fillId="2" borderId="5" xfId="0" applyNumberFormat="1" applyFont="1" applyFill="1" applyBorder="1" applyAlignment="1">
      <alignment horizontal="right" vertical="center" wrapText="1"/>
    </xf>
    <xf numFmtId="165" fontId="12" fillId="2" borderId="5" xfId="0" applyNumberFormat="1" applyFont="1" applyFill="1" applyBorder="1" applyAlignment="1">
      <alignment horizontal="right" vertical="center" wrapText="1"/>
    </xf>
    <xf numFmtId="164" fontId="0" fillId="0" borderId="4" xfId="0" applyBorder="1" applyAlignment="1">
      <alignment horizontal="center"/>
    </xf>
    <xf numFmtId="164" fontId="0" fillId="0" borderId="6" xfId="0" applyFont="1" applyBorder="1" applyAlignment="1">
      <alignment horizontal="center"/>
    </xf>
    <xf numFmtId="164" fontId="4" fillId="0" borderId="6" xfId="0" applyFont="1" applyBorder="1" applyAlignment="1">
      <alignment vertical="center"/>
    </xf>
    <xf numFmtId="165" fontId="1" fillId="0" borderId="5" xfId="0" applyNumberFormat="1" applyFont="1" applyBorder="1" applyAlignment="1">
      <alignment horizontal="right" vertical="center" wrapText="1"/>
    </xf>
    <xf numFmtId="165" fontId="13" fillId="0" borderId="5" xfId="0" applyNumberFormat="1" applyFont="1" applyBorder="1" applyAlignment="1">
      <alignment horizontal="right" vertical="center" wrapText="1"/>
    </xf>
    <xf numFmtId="164" fontId="0" fillId="0" borderId="6" xfId="0" applyFont="1" applyBorder="1" applyAlignment="1">
      <alignment horizontal="left" vertical="center"/>
    </xf>
    <xf numFmtId="164" fontId="0" fillId="0" borderId="5" xfId="0" applyBorder="1" applyAlignment="1">
      <alignment horizontal="center"/>
    </xf>
    <xf numFmtId="164" fontId="0" fillId="2" borderId="1" xfId="0" applyFill="1" applyBorder="1" applyAlignment="1">
      <alignment horizontal="center"/>
    </xf>
    <xf numFmtId="165" fontId="10" fillId="2" borderId="8" xfId="0" applyNumberFormat="1" applyFont="1" applyFill="1" applyBorder="1" applyAlignment="1">
      <alignment horizontal="right" vertical="center" wrapText="1"/>
    </xf>
    <xf numFmtId="165" fontId="12" fillId="2" borderId="8" xfId="0" applyNumberFormat="1" applyFont="1" applyFill="1" applyBorder="1" applyAlignment="1">
      <alignment horizontal="right" vertical="center" wrapText="1"/>
    </xf>
    <xf numFmtId="164" fontId="0" fillId="2" borderId="4" xfId="0" applyFill="1" applyBorder="1" applyAlignment="1">
      <alignment horizontal="center"/>
    </xf>
    <xf numFmtId="164" fontId="0" fillId="2" borderId="5" xfId="0" applyFill="1" applyBorder="1" applyAlignment="1">
      <alignment horizontal="center"/>
    </xf>
    <xf numFmtId="165" fontId="11" fillId="2" borderId="9" xfId="0" applyNumberFormat="1" applyFont="1" applyFill="1" applyBorder="1" applyAlignment="1">
      <alignment horizontal="right" vertical="center" wrapText="1"/>
    </xf>
    <xf numFmtId="165" fontId="11" fillId="2" borderId="7" xfId="0" applyNumberFormat="1" applyFont="1" applyFill="1" applyBorder="1" applyAlignment="1">
      <alignment horizontal="right" vertical="center" wrapText="1"/>
    </xf>
    <xf numFmtId="165" fontId="11" fillId="2" borderId="10" xfId="0" applyNumberFormat="1" applyFont="1" applyFill="1" applyBorder="1" applyAlignment="1">
      <alignment horizontal="right" vertical="center" wrapText="1"/>
    </xf>
    <xf numFmtId="164" fontId="5" fillId="0" borderId="5" xfId="0" applyFont="1" applyBorder="1" applyAlignment="1">
      <alignment horizontal="center"/>
    </xf>
    <xf numFmtId="164" fontId="5" fillId="2" borderId="11" xfId="0" applyFont="1" applyFill="1" applyBorder="1" applyAlignment="1">
      <alignment horizontal="center"/>
    </xf>
    <xf numFmtId="165" fontId="10" fillId="2" borderId="6" xfId="0" applyNumberFormat="1" applyFont="1" applyFill="1" applyBorder="1" applyAlignment="1">
      <alignment horizontal="right" vertical="center" wrapText="1"/>
    </xf>
    <xf numFmtId="165" fontId="1" fillId="0" borderId="6" xfId="0" applyNumberFormat="1" applyFont="1" applyBorder="1" applyAlignment="1">
      <alignment horizontal="right" vertical="center" wrapText="1"/>
    </xf>
    <xf numFmtId="164" fontId="0" fillId="2" borderId="6" xfId="0" applyFill="1" applyBorder="1" applyAlignment="1">
      <alignment horizontal="center"/>
    </xf>
    <xf numFmtId="165" fontId="12" fillId="2" borderId="6" xfId="0" applyNumberFormat="1" applyFont="1" applyFill="1" applyBorder="1" applyAlignment="1">
      <alignment horizontal="right" vertical="center" wrapText="1"/>
    </xf>
    <xf numFmtId="165" fontId="13" fillId="0" borderId="6" xfId="0" applyNumberFormat="1" applyFont="1" applyBorder="1" applyAlignment="1">
      <alignment horizontal="right" vertical="center" wrapText="1"/>
    </xf>
    <xf numFmtId="164" fontId="0" fillId="0" borderId="3" xfId="0" applyFont="1" applyBorder="1" applyAlignment="1">
      <alignment/>
    </xf>
    <xf numFmtId="164" fontId="14" fillId="2" borderId="6" xfId="0" applyFont="1" applyFill="1" applyBorder="1" applyAlignment="1">
      <alignment horizontal="center" vertical="center"/>
    </xf>
    <xf numFmtId="164" fontId="0" fillId="0" borderId="2" xfId="0" applyBorder="1" applyAlignment="1">
      <alignment horizontal="center"/>
    </xf>
    <xf numFmtId="164" fontId="0" fillId="0" borderId="2" xfId="0" applyFont="1" applyBorder="1" applyAlignment="1">
      <alignment horizontal="center"/>
    </xf>
    <xf numFmtId="164" fontId="0" fillId="0" borderId="2" xfId="0" applyFont="1" applyBorder="1" applyAlignment="1">
      <alignment/>
    </xf>
    <xf numFmtId="165" fontId="1" fillId="0" borderId="2" xfId="0" applyNumberFormat="1" applyFont="1" applyBorder="1" applyAlignment="1">
      <alignment horizontal="right" vertical="center" wrapText="1"/>
    </xf>
    <xf numFmtId="165" fontId="13" fillId="0" borderId="2" xfId="0" applyNumberFormat="1" applyFont="1" applyBorder="1" applyAlignment="1">
      <alignment horizontal="right" vertical="center" wrapText="1"/>
    </xf>
    <xf numFmtId="164" fontId="0" fillId="0" borderId="0" xfId="0" applyBorder="1" applyAlignment="1">
      <alignment horizontal="center"/>
    </xf>
    <xf numFmtId="164" fontId="0" fillId="0" borderId="0" xfId="0" applyFont="1" applyBorder="1" applyAlignment="1">
      <alignment horizontal="center"/>
    </xf>
    <xf numFmtId="164" fontId="0" fillId="0" borderId="0" xfId="0" applyBorder="1" applyAlignment="1">
      <alignment/>
    </xf>
    <xf numFmtId="165" fontId="1" fillId="0" borderId="0" xfId="0" applyNumberFormat="1" applyFont="1" applyBorder="1" applyAlignment="1">
      <alignment horizontal="right" vertical="center" wrapText="1"/>
    </xf>
    <xf numFmtId="165" fontId="13" fillId="0" borderId="0" xfId="0" applyNumberFormat="1" applyFont="1" applyBorder="1" applyAlignment="1">
      <alignment horizontal="right" vertical="center" wrapText="1"/>
    </xf>
    <xf numFmtId="164" fontId="5" fillId="2" borderId="8" xfId="0" applyFont="1" applyFill="1" applyBorder="1" applyAlignment="1">
      <alignment horizontal="center"/>
    </xf>
    <xf numFmtId="164" fontId="5" fillId="2" borderId="2" xfId="0" applyFont="1" applyFill="1" applyBorder="1" applyAlignment="1">
      <alignment horizontal="center" vertical="center"/>
    </xf>
    <xf numFmtId="165" fontId="10" fillId="2" borderId="1" xfId="0" applyNumberFormat="1" applyFont="1" applyFill="1" applyBorder="1" applyAlignment="1">
      <alignment horizontal="right" vertical="center" wrapText="1"/>
    </xf>
    <xf numFmtId="164" fontId="0" fillId="2" borderId="12" xfId="0" applyFill="1" applyBorder="1" applyAlignment="1">
      <alignment horizontal="center"/>
    </xf>
    <xf numFmtId="165" fontId="11" fillId="2" borderId="4" xfId="0" applyNumberFormat="1" applyFont="1" applyFill="1" applyBorder="1" applyAlignment="1">
      <alignment horizontal="right" vertical="center" wrapText="1"/>
    </xf>
    <xf numFmtId="165" fontId="11" fillId="2" borderId="0" xfId="0" applyNumberFormat="1" applyFont="1" applyFill="1" applyBorder="1" applyAlignment="1">
      <alignment horizontal="right" vertical="center" wrapText="1"/>
    </xf>
    <xf numFmtId="165" fontId="11" fillId="2" borderId="13" xfId="0" applyNumberFormat="1" applyFont="1" applyFill="1" applyBorder="1" applyAlignment="1">
      <alignment horizontal="right" vertical="center" wrapText="1"/>
    </xf>
    <xf numFmtId="164" fontId="0" fillId="2" borderId="9" xfId="0" applyFill="1" applyBorder="1" applyAlignment="1">
      <alignment horizontal="center"/>
    </xf>
    <xf numFmtId="164" fontId="5" fillId="2" borderId="7" xfId="0" applyFont="1" applyFill="1" applyBorder="1" applyAlignment="1">
      <alignment horizontal="center"/>
    </xf>
    <xf numFmtId="165" fontId="0" fillId="2" borderId="5" xfId="0" applyNumberFormat="1" applyFill="1" applyBorder="1" applyAlignment="1">
      <alignment horizontal="right"/>
    </xf>
    <xf numFmtId="165" fontId="11" fillId="2" borderId="5" xfId="0" applyNumberFormat="1" applyFont="1" applyFill="1" applyBorder="1" applyAlignment="1">
      <alignment horizontal="right" vertical="center" wrapText="1"/>
    </xf>
    <xf numFmtId="164" fontId="0" fillId="0" borderId="8" xfId="0" applyBorder="1" applyAlignment="1">
      <alignment horizontal="center"/>
    </xf>
    <xf numFmtId="164" fontId="0" fillId="0" borderId="2" xfId="0" applyFont="1" applyBorder="1" applyAlignment="1">
      <alignment vertical="center"/>
    </xf>
    <xf numFmtId="165" fontId="1" fillId="0" borderId="1" xfId="0" applyNumberFormat="1" applyFont="1" applyBorder="1" applyAlignment="1">
      <alignment horizontal="right" vertical="center" wrapText="1"/>
    </xf>
    <xf numFmtId="165" fontId="13" fillId="0" borderId="1" xfId="0" applyNumberFormat="1" applyFont="1" applyBorder="1" applyAlignment="1">
      <alignment horizontal="right" vertical="center" wrapText="1"/>
    </xf>
    <xf numFmtId="165" fontId="13" fillId="0" borderId="14" xfId="0" applyNumberFormat="1" applyFont="1" applyBorder="1" applyAlignment="1">
      <alignment horizontal="right" vertical="center" wrapText="1"/>
    </xf>
    <xf numFmtId="164" fontId="0" fillId="0" borderId="9" xfId="0" applyBorder="1" applyAlignment="1">
      <alignment horizontal="center"/>
    </xf>
    <xf numFmtId="165" fontId="11" fillId="0" borderId="7" xfId="0" applyNumberFormat="1" applyFont="1" applyBorder="1" applyAlignment="1">
      <alignment horizontal="right" vertical="center" wrapText="1"/>
    </xf>
    <xf numFmtId="165" fontId="11" fillId="0" borderId="10" xfId="0" applyNumberFormat="1" applyFont="1" applyBorder="1" applyAlignment="1">
      <alignment horizontal="right" vertical="center" wrapText="1"/>
    </xf>
    <xf numFmtId="165" fontId="1" fillId="0" borderId="8" xfId="0" applyNumberFormat="1" applyFont="1" applyFill="1" applyBorder="1" applyAlignment="1">
      <alignment horizontal="right" vertical="center" wrapText="1"/>
    </xf>
    <xf numFmtId="165" fontId="1" fillId="0" borderId="1" xfId="0" applyNumberFormat="1" applyFont="1" applyFill="1" applyBorder="1" applyAlignment="1">
      <alignment horizontal="right" vertical="center" wrapText="1"/>
    </xf>
    <xf numFmtId="165" fontId="11" fillId="2" borderId="12" xfId="0" applyNumberFormat="1" applyFont="1" applyFill="1" applyBorder="1" applyAlignment="1">
      <alignment horizontal="right" vertical="center" wrapText="1"/>
    </xf>
    <xf numFmtId="164" fontId="0" fillId="0" borderId="1" xfId="0" applyBorder="1" applyAlignment="1">
      <alignment horizontal="center"/>
    </xf>
    <xf numFmtId="165" fontId="10" fillId="2" borderId="6" xfId="0" applyNumberFormat="1" applyFont="1" applyFill="1" applyBorder="1" applyAlignment="1">
      <alignment horizontal="right" vertical="top" wrapText="1"/>
    </xf>
    <xf numFmtId="164" fontId="0" fillId="0" borderId="12" xfId="0" applyBorder="1" applyAlignment="1">
      <alignment horizontal="center"/>
    </xf>
    <xf numFmtId="165" fontId="1" fillId="0" borderId="6" xfId="0" applyNumberFormat="1" applyFont="1" applyBorder="1" applyAlignment="1">
      <alignment horizontal="right" vertical="top" wrapText="1"/>
    </xf>
    <xf numFmtId="165" fontId="13" fillId="0" borderId="6" xfId="0" applyNumberFormat="1" applyFont="1" applyBorder="1" applyAlignment="1">
      <alignment horizontal="right" vertical="top" wrapText="1"/>
    </xf>
    <xf numFmtId="164" fontId="0" fillId="0" borderId="7" xfId="0" applyBorder="1" applyAlignment="1">
      <alignment horizontal="center"/>
    </xf>
    <xf numFmtId="164" fontId="0" fillId="0" borderId="7" xfId="0" applyFont="1" applyBorder="1" applyAlignment="1">
      <alignment horizontal="center"/>
    </xf>
    <xf numFmtId="165" fontId="1" fillId="0" borderId="7" xfId="0" applyNumberFormat="1" applyFont="1" applyBorder="1" applyAlignment="1">
      <alignment horizontal="right" vertical="center" wrapText="1"/>
    </xf>
    <xf numFmtId="165" fontId="13" fillId="0" borderId="7" xfId="0" applyNumberFormat="1" applyFont="1" applyBorder="1" applyAlignment="1">
      <alignment horizontal="right" vertical="center" wrapText="1"/>
    </xf>
    <xf numFmtId="165" fontId="0" fillId="0" borderId="7" xfId="0" applyNumberFormat="1" applyFont="1" applyBorder="1" applyAlignment="1">
      <alignment horizontal="right" vertical="center"/>
    </xf>
    <xf numFmtId="165" fontId="0" fillId="0" borderId="7" xfId="0" applyNumberFormat="1" applyBorder="1" applyAlignment="1">
      <alignment horizontal="right" vertical="center"/>
    </xf>
    <xf numFmtId="165" fontId="0" fillId="0" borderId="6" xfId="0" applyNumberFormat="1" applyFont="1" applyBorder="1" applyAlignment="1">
      <alignment horizontal="right" vertical="center"/>
    </xf>
    <xf numFmtId="165" fontId="0" fillId="0" borderId="6" xfId="0" applyNumberFormat="1" applyBorder="1" applyAlignment="1">
      <alignment horizontal="right" vertical="center"/>
    </xf>
    <xf numFmtId="165" fontId="5" fillId="2" borderId="6" xfId="0" applyNumberFormat="1" applyFont="1" applyFill="1" applyBorder="1" applyAlignment="1">
      <alignment horizontal="right" vertical="center"/>
    </xf>
    <xf numFmtId="164" fontId="4" fillId="0" borderId="1" xfId="0" applyFont="1" applyBorder="1" applyAlignment="1">
      <alignment vertical="center"/>
    </xf>
    <xf numFmtId="165" fontId="0" fillId="0" borderId="2" xfId="0" applyNumberFormat="1" applyFont="1" applyBorder="1" applyAlignment="1">
      <alignment horizontal="right" vertical="center"/>
    </xf>
    <xf numFmtId="165" fontId="9" fillId="0" borderId="14" xfId="0" applyNumberFormat="1" applyFont="1" applyBorder="1" applyAlignment="1">
      <alignment horizontal="right" vertical="center"/>
    </xf>
    <xf numFmtId="164" fontId="4" fillId="0" borderId="4" xfId="0" applyFont="1" applyBorder="1" applyAlignment="1">
      <alignment vertical="center"/>
    </xf>
    <xf numFmtId="165" fontId="0" fillId="0" borderId="12" xfId="0" applyNumberFormat="1" applyBorder="1" applyAlignment="1">
      <alignment horizontal="right" vertical="center"/>
    </xf>
    <xf numFmtId="165" fontId="0" fillId="0" borderId="4" xfId="0" applyNumberFormat="1" applyBorder="1" applyAlignment="1">
      <alignment horizontal="right" vertical="center"/>
    </xf>
    <xf numFmtId="165" fontId="0" fillId="0" borderId="0" xfId="0" applyNumberFormat="1" applyBorder="1" applyAlignment="1">
      <alignment horizontal="right" vertical="center"/>
    </xf>
    <xf numFmtId="165" fontId="0" fillId="0" borderId="13" xfId="0" applyNumberFormat="1" applyBorder="1" applyAlignment="1">
      <alignment horizontal="right" vertical="center"/>
    </xf>
    <xf numFmtId="165" fontId="0" fillId="0" borderId="9" xfId="0" applyNumberFormat="1" applyBorder="1" applyAlignment="1">
      <alignment horizontal="right" vertical="center"/>
    </xf>
    <xf numFmtId="165" fontId="0" fillId="0" borderId="5" xfId="0" applyNumberFormat="1" applyBorder="1" applyAlignment="1">
      <alignment horizontal="right" vertical="center"/>
    </xf>
    <xf numFmtId="165" fontId="0" fillId="0" borderId="10" xfId="0" applyNumberFormat="1" applyBorder="1" applyAlignment="1">
      <alignment horizontal="right" vertical="center"/>
    </xf>
    <xf numFmtId="164" fontId="4" fillId="0" borderId="14" xfId="0" applyFont="1" applyBorder="1" applyAlignment="1">
      <alignment vertical="center"/>
    </xf>
    <xf numFmtId="164" fontId="4" fillId="0" borderId="13" xfId="0" applyFont="1" applyBorder="1" applyAlignment="1">
      <alignment vertical="center"/>
    </xf>
    <xf numFmtId="164" fontId="0" fillId="0" borderId="10" xfId="0" applyFont="1" applyBorder="1" applyAlignment="1">
      <alignment/>
    </xf>
    <xf numFmtId="164" fontId="0" fillId="0" borderId="14" xfId="0" applyFont="1" applyBorder="1" applyAlignment="1">
      <alignment/>
    </xf>
    <xf numFmtId="165" fontId="9" fillId="0" borderId="6" xfId="0" applyNumberFormat="1" applyFont="1" applyBorder="1" applyAlignment="1">
      <alignment horizontal="right" vertical="center"/>
    </xf>
    <xf numFmtId="164" fontId="0" fillId="0" borderId="4" xfId="0" applyBorder="1" applyAlignment="1">
      <alignment horizontal="center" vertical="center"/>
    </xf>
    <xf numFmtId="164" fontId="0" fillId="2" borderId="1" xfId="0" applyFill="1" applyBorder="1" applyAlignment="1">
      <alignment horizontal="center" vertical="center"/>
    </xf>
    <xf numFmtId="165" fontId="5" fillId="2" borderId="1" xfId="0" applyNumberFormat="1" applyFont="1" applyFill="1" applyBorder="1" applyAlignment="1">
      <alignment horizontal="right" vertical="center"/>
    </xf>
    <xf numFmtId="164" fontId="0" fillId="2" borderId="4" xfId="0" applyFill="1" applyBorder="1" applyAlignment="1">
      <alignment horizontal="center" vertical="center"/>
    </xf>
    <xf numFmtId="164" fontId="0" fillId="2" borderId="5" xfId="0" applyFill="1" applyBorder="1" applyAlignment="1">
      <alignment horizontal="center" vertical="center"/>
    </xf>
    <xf numFmtId="164" fontId="5" fillId="2" borderId="7" xfId="0" applyFont="1" applyFill="1" applyBorder="1" applyAlignment="1">
      <alignment horizontal="center" vertical="center"/>
    </xf>
    <xf numFmtId="165" fontId="0" fillId="2" borderId="5" xfId="0" applyNumberFormat="1" applyFill="1" applyBorder="1" applyAlignment="1">
      <alignment horizontal="right" vertical="center"/>
    </xf>
    <xf numFmtId="165" fontId="0" fillId="2" borderId="7" xfId="0" applyNumberFormat="1" applyFill="1" applyBorder="1" applyAlignment="1">
      <alignment horizontal="right" vertical="center"/>
    </xf>
    <xf numFmtId="165" fontId="0" fillId="2" borderId="10" xfId="0" applyNumberFormat="1" applyFill="1" applyBorder="1" applyAlignment="1">
      <alignment horizontal="right" vertical="center"/>
    </xf>
    <xf numFmtId="164" fontId="0" fillId="0" borderId="5" xfId="0" applyBorder="1" applyAlignment="1">
      <alignment horizontal="center" vertical="center"/>
    </xf>
    <xf numFmtId="164" fontId="0" fillId="0" borderId="6" xfId="0" applyBorder="1" applyAlignment="1">
      <alignment horizontal="center" vertical="center"/>
    </xf>
    <xf numFmtId="164" fontId="5" fillId="4" borderId="6" xfId="0" applyFont="1" applyFill="1" applyBorder="1" applyAlignment="1">
      <alignment horizontal="center" vertical="center"/>
    </xf>
    <xf numFmtId="165" fontId="5" fillId="4" borderId="6" xfId="0" applyNumberFormat="1" applyFont="1" applyFill="1" applyBorder="1" applyAlignment="1">
      <alignment horizontal="right" vertical="center"/>
    </xf>
    <xf numFmtId="164" fontId="4" fillId="0" borderId="0" xfId="0" applyFont="1" applyAlignment="1">
      <alignment/>
    </xf>
    <xf numFmtId="164" fontId="4" fillId="0" borderId="0" xfId="0" applyNumberFormat="1" applyFont="1" applyAlignment="1">
      <alignment/>
    </xf>
    <xf numFmtId="164" fontId="16" fillId="0" borderId="0" xfId="0" applyFont="1" applyAlignment="1">
      <alignment/>
    </xf>
    <xf numFmtId="164" fontId="2" fillId="0" borderId="0" xfId="0" applyFont="1" applyBorder="1" applyAlignment="1">
      <alignment horizontal="center" vertical="center" wrapText="1"/>
    </xf>
    <xf numFmtId="164" fontId="2" fillId="0" borderId="0" xfId="0" applyFont="1" applyAlignment="1">
      <alignment horizontal="center" vertical="center" wrapText="1"/>
    </xf>
    <xf numFmtId="164" fontId="16" fillId="0" borderId="0" xfId="0" applyFont="1" applyAlignment="1">
      <alignment horizontal="right" vertical="center"/>
    </xf>
    <xf numFmtId="164" fontId="5" fillId="3" borderId="6" xfId="0" applyFont="1" applyFill="1" applyBorder="1" applyAlignment="1">
      <alignment horizontal="center" vertical="center"/>
    </xf>
    <xf numFmtId="164" fontId="5" fillId="3" borderId="6" xfId="0" applyFont="1" applyFill="1" applyBorder="1" applyAlignment="1">
      <alignment horizontal="center" vertical="center" wrapText="1"/>
    </xf>
    <xf numFmtId="164" fontId="5" fillId="3" borderId="1" xfId="0" applyFont="1" applyFill="1" applyBorder="1" applyAlignment="1">
      <alignment horizontal="center" vertical="center" wrapText="1"/>
    </xf>
    <xf numFmtId="164" fontId="5" fillId="3" borderId="5" xfId="0" applyFont="1" applyFill="1" applyBorder="1" applyAlignment="1">
      <alignment horizontal="center" vertical="center" wrapText="1"/>
    </xf>
    <xf numFmtId="164" fontId="7" fillId="0" borderId="6" xfId="0" applyFont="1" applyBorder="1" applyAlignment="1">
      <alignment horizontal="center" vertical="center"/>
    </xf>
    <xf numFmtId="164" fontId="7" fillId="2" borderId="6" xfId="0" applyFont="1" applyFill="1" applyBorder="1" applyAlignment="1">
      <alignment horizontal="center" vertical="center"/>
    </xf>
    <xf numFmtId="164" fontId="1" fillId="0" borderId="6" xfId="0" applyFont="1" applyBorder="1" applyAlignment="1">
      <alignment horizontal="center" vertical="center"/>
    </xf>
    <xf numFmtId="164" fontId="10" fillId="0" borderId="15" xfId="0" applyFont="1" applyBorder="1" applyAlignment="1">
      <alignment horizontal="center" vertical="center"/>
    </xf>
    <xf numFmtId="164" fontId="10" fillId="0" borderId="6" xfId="0" applyFont="1" applyBorder="1" applyAlignment="1">
      <alignment horizontal="center" vertical="center"/>
    </xf>
    <xf numFmtId="164" fontId="1" fillId="0" borderId="1" xfId="0" applyFont="1" applyBorder="1" applyAlignment="1">
      <alignment horizontal="center" vertical="center"/>
    </xf>
    <xf numFmtId="165" fontId="1" fillId="0" borderId="6" xfId="0" applyNumberFormat="1" applyFont="1" applyBorder="1" applyAlignment="1">
      <alignment vertical="center"/>
    </xf>
    <xf numFmtId="165" fontId="1" fillId="0" borderId="1" xfId="0" applyNumberFormat="1" applyFont="1" applyBorder="1" applyAlignment="1">
      <alignment horizontal="center" vertical="center"/>
    </xf>
    <xf numFmtId="164" fontId="1" fillId="0" borderId="6" xfId="0" applyFont="1" applyBorder="1" applyAlignment="1">
      <alignment vertical="center"/>
    </xf>
    <xf numFmtId="164" fontId="1" fillId="0" borderId="4" xfId="0" applyFont="1" applyBorder="1" applyAlignment="1">
      <alignment horizontal="center" vertical="center"/>
    </xf>
    <xf numFmtId="165" fontId="1" fillId="0" borderId="5" xfId="0" applyNumberFormat="1" applyFont="1" applyBorder="1" applyAlignment="1">
      <alignment vertical="center"/>
    </xf>
    <xf numFmtId="164" fontId="1" fillId="0" borderId="5" xfId="0" applyFont="1" applyBorder="1" applyAlignment="1">
      <alignment horizontal="center"/>
    </xf>
    <xf numFmtId="164" fontId="1" fillId="2" borderId="6" xfId="0" applyFont="1" applyFill="1" applyBorder="1" applyAlignment="1">
      <alignment horizontal="center" vertical="center"/>
    </xf>
    <xf numFmtId="164" fontId="10" fillId="2" borderId="8" xfId="0" applyFont="1" applyFill="1" applyBorder="1" applyAlignment="1">
      <alignment horizontal="center" vertical="center"/>
    </xf>
    <xf numFmtId="164" fontId="10" fillId="2" borderId="1" xfId="0" applyFont="1" applyFill="1" applyBorder="1" applyAlignment="1">
      <alignment horizontal="center" vertical="center"/>
    </xf>
    <xf numFmtId="164" fontId="1" fillId="2" borderId="7" xfId="0" applyFont="1" applyFill="1" applyBorder="1" applyAlignment="1">
      <alignment horizontal="left" vertical="center"/>
    </xf>
    <xf numFmtId="165" fontId="1" fillId="2" borderId="6" xfId="0" applyNumberFormat="1" applyFont="1" applyFill="1" applyBorder="1" applyAlignment="1">
      <alignment vertical="center"/>
    </xf>
    <xf numFmtId="165" fontId="1" fillId="2" borderId="5" xfId="0" applyNumberFormat="1" applyFont="1" applyFill="1" applyBorder="1" applyAlignment="1">
      <alignment vertical="center"/>
    </xf>
    <xf numFmtId="164" fontId="1" fillId="2" borderId="6" xfId="0" applyFont="1" applyFill="1" applyBorder="1" applyAlignment="1">
      <alignment vertical="center"/>
    </xf>
    <xf numFmtId="164" fontId="10" fillId="0" borderId="1" xfId="0" applyFont="1" applyBorder="1" applyAlignment="1">
      <alignment horizontal="center" vertical="center"/>
    </xf>
    <xf numFmtId="164" fontId="1" fillId="0" borderId="2" xfId="0" applyFont="1" applyBorder="1" applyAlignment="1">
      <alignment horizontal="left" vertical="center"/>
    </xf>
    <xf numFmtId="165" fontId="1" fillId="0" borderId="1" xfId="0" applyNumberFormat="1" applyFont="1" applyBorder="1" applyAlignment="1">
      <alignment vertical="center"/>
    </xf>
    <xf numFmtId="165" fontId="1" fillId="0" borderId="0" xfId="0" applyNumberFormat="1" applyFont="1" applyBorder="1" applyAlignment="1">
      <alignment vertical="center"/>
    </xf>
    <xf numFmtId="165" fontId="1" fillId="0" borderId="4" xfId="0" applyNumberFormat="1" applyFont="1" applyBorder="1" applyAlignment="1">
      <alignment vertical="center"/>
    </xf>
    <xf numFmtId="164" fontId="1" fillId="0" borderId="1" xfId="0" applyFont="1" applyBorder="1" applyAlignment="1">
      <alignment vertical="center"/>
    </xf>
    <xf numFmtId="164" fontId="1" fillId="0" borderId="0" xfId="0" applyFont="1" applyAlignment="1">
      <alignment horizontal="center"/>
    </xf>
    <xf numFmtId="164" fontId="1" fillId="0" borderId="0" xfId="0" applyFont="1" applyAlignment="1">
      <alignment/>
    </xf>
    <xf numFmtId="164" fontId="1" fillId="0" borderId="5" xfId="0" applyFont="1" applyBorder="1" applyAlignment="1">
      <alignment/>
    </xf>
    <xf numFmtId="164" fontId="1" fillId="2" borderId="4" xfId="0" applyFont="1" applyFill="1" applyBorder="1" applyAlignment="1">
      <alignment horizontal="center" vertical="center"/>
    </xf>
    <xf numFmtId="164" fontId="10" fillId="2" borderId="6" xfId="0" applyFont="1" applyFill="1" applyBorder="1" applyAlignment="1">
      <alignment horizontal="center" vertical="center"/>
    </xf>
    <xf numFmtId="164" fontId="1" fillId="2" borderId="2" xfId="0" applyFont="1" applyFill="1" applyBorder="1" applyAlignment="1">
      <alignment horizontal="left" vertical="center"/>
    </xf>
    <xf numFmtId="165" fontId="1" fillId="2" borderId="11" xfId="0" applyNumberFormat="1" applyFont="1" applyFill="1" applyBorder="1" applyAlignment="1">
      <alignment vertical="center"/>
    </xf>
    <xf numFmtId="164" fontId="10" fillId="0" borderId="3" xfId="0" applyFont="1" applyBorder="1" applyAlignment="1">
      <alignment horizontal="center" vertical="center"/>
    </xf>
    <xf numFmtId="164" fontId="20" fillId="0" borderId="1" xfId="0" applyFont="1" applyBorder="1" applyAlignment="1">
      <alignment horizontal="left" vertical="center"/>
    </xf>
    <xf numFmtId="164" fontId="20" fillId="0" borderId="5" xfId="0" applyFont="1" applyBorder="1" applyAlignment="1">
      <alignment horizontal="center" vertical="center"/>
    </xf>
    <xf numFmtId="164" fontId="1" fillId="2" borderId="11" xfId="0" applyFont="1" applyFill="1" applyBorder="1" applyAlignment="1">
      <alignment horizontal="left" vertical="center"/>
    </xf>
    <xf numFmtId="166" fontId="1" fillId="0" borderId="4" xfId="0" applyNumberFormat="1" applyFont="1" applyBorder="1" applyAlignment="1">
      <alignment horizontal="center" vertical="center"/>
    </xf>
    <xf numFmtId="164" fontId="1" fillId="0" borderId="1" xfId="0" applyFont="1" applyBorder="1" applyAlignment="1">
      <alignment horizontal="left" vertical="center"/>
    </xf>
    <xf numFmtId="164" fontId="1" fillId="0" borderId="4" xfId="0" applyFont="1" applyBorder="1" applyAlignment="1">
      <alignment vertical="center"/>
    </xf>
    <xf numFmtId="164" fontId="1" fillId="0" borderId="5" xfId="0" applyFont="1" applyBorder="1" applyAlignment="1">
      <alignment horizontal="center" vertical="center"/>
    </xf>
    <xf numFmtId="164" fontId="1" fillId="0" borderId="15" xfId="0" applyFont="1" applyFill="1" applyBorder="1" applyAlignment="1">
      <alignment horizontal="center" vertical="center"/>
    </xf>
    <xf numFmtId="164" fontId="10" fillId="0" borderId="11" xfId="0" applyFont="1" applyFill="1" applyBorder="1" applyAlignment="1">
      <alignment horizontal="center" vertical="center"/>
    </xf>
    <xf numFmtId="164" fontId="1" fillId="0" borderId="11" xfId="0" applyFont="1" applyFill="1" applyBorder="1" applyAlignment="1">
      <alignment horizontal="left" vertical="center"/>
    </xf>
    <xf numFmtId="165" fontId="1" fillId="0" borderId="11" xfId="0" applyNumberFormat="1" applyFont="1" applyFill="1" applyBorder="1" applyAlignment="1">
      <alignment vertical="center"/>
    </xf>
    <xf numFmtId="165" fontId="1" fillId="0" borderId="3" xfId="0" applyNumberFormat="1" applyFont="1" applyFill="1" applyBorder="1" applyAlignment="1">
      <alignment vertical="center"/>
    </xf>
    <xf numFmtId="164" fontId="1" fillId="0" borderId="6" xfId="0" applyFont="1" applyBorder="1" applyAlignment="1">
      <alignment/>
    </xf>
    <xf numFmtId="165" fontId="10" fillId="2" borderId="6" xfId="0" applyNumberFormat="1" applyFont="1" applyFill="1" applyBorder="1" applyAlignment="1">
      <alignment vertical="center"/>
    </xf>
    <xf numFmtId="164" fontId="15" fillId="0" borderId="0" xfId="0" applyFont="1" applyAlignment="1">
      <alignment vertical="center"/>
    </xf>
    <xf numFmtId="164" fontId="22" fillId="0" borderId="8" xfId="0" applyFont="1" applyBorder="1" applyAlignment="1">
      <alignment horizontal="center" vertical="center"/>
    </xf>
    <xf numFmtId="164" fontId="22" fillId="0" borderId="1" xfId="0" applyFont="1" applyBorder="1" applyAlignment="1">
      <alignment horizontal="center" vertical="center"/>
    </xf>
    <xf numFmtId="164" fontId="16" fillId="0" borderId="2" xfId="0" applyFont="1" applyBorder="1" applyAlignment="1">
      <alignment horizontal="left" vertical="center"/>
    </xf>
    <xf numFmtId="165" fontId="4" fillId="0" borderId="1" xfId="0" applyNumberFormat="1" applyFont="1" applyBorder="1" applyAlignment="1">
      <alignment horizontal="right" vertical="center"/>
    </xf>
    <xf numFmtId="165" fontId="4" fillId="0" borderId="2" xfId="0" applyNumberFormat="1" applyFont="1" applyBorder="1" applyAlignment="1">
      <alignment horizontal="right" vertical="center"/>
    </xf>
    <xf numFmtId="165" fontId="16" fillId="0" borderId="1" xfId="0" applyNumberFormat="1" applyFont="1" applyBorder="1" applyAlignment="1">
      <alignment horizontal="right" vertical="center"/>
    </xf>
    <xf numFmtId="165" fontId="16" fillId="0" borderId="2" xfId="0" applyNumberFormat="1" applyFont="1" applyBorder="1" applyAlignment="1">
      <alignment horizontal="right" vertical="center"/>
    </xf>
    <xf numFmtId="165" fontId="7" fillId="0" borderId="1" xfId="0" applyNumberFormat="1" applyFont="1" applyBorder="1" applyAlignment="1">
      <alignment horizontal="right" vertical="center"/>
    </xf>
    <xf numFmtId="165" fontId="7" fillId="0" borderId="2" xfId="0" applyNumberFormat="1" applyFont="1" applyBorder="1" applyAlignment="1">
      <alignment horizontal="right" vertical="center"/>
    </xf>
    <xf numFmtId="165" fontId="16" fillId="0" borderId="1" xfId="0" applyNumberFormat="1" applyFont="1" applyBorder="1" applyAlignment="1">
      <alignment horizontal="center" vertical="center"/>
    </xf>
    <xf numFmtId="164" fontId="7" fillId="0" borderId="12" xfId="0" applyFont="1" applyBorder="1" applyAlignment="1">
      <alignment horizontal="center" vertical="center"/>
    </xf>
    <xf numFmtId="164" fontId="16" fillId="0" borderId="0" xfId="0" applyFont="1" applyBorder="1" applyAlignment="1">
      <alignment horizontal="left" vertical="center"/>
    </xf>
    <xf numFmtId="165" fontId="16" fillId="0" borderId="4" xfId="0" applyNumberFormat="1" applyFont="1" applyBorder="1" applyAlignment="1">
      <alignment horizontal="right" vertical="center"/>
    </xf>
    <xf numFmtId="165" fontId="16" fillId="0" borderId="0" xfId="0" applyNumberFormat="1" applyFont="1" applyBorder="1" applyAlignment="1">
      <alignment horizontal="right" vertical="center"/>
    </xf>
    <xf numFmtId="164" fontId="7" fillId="0" borderId="9" xfId="0" applyFont="1" applyBorder="1" applyAlignment="1">
      <alignment horizontal="center" vertical="center"/>
    </xf>
    <xf numFmtId="164" fontId="16" fillId="0" borderId="7" xfId="0" applyFont="1" applyBorder="1" applyAlignment="1">
      <alignment horizontal="left" vertical="center"/>
    </xf>
    <xf numFmtId="165" fontId="4" fillId="0" borderId="5" xfId="0" applyNumberFormat="1" applyFont="1" applyBorder="1" applyAlignment="1">
      <alignment horizontal="right" vertical="center"/>
    </xf>
    <xf numFmtId="165" fontId="4" fillId="0" borderId="7" xfId="0" applyNumberFormat="1" applyFont="1" applyBorder="1" applyAlignment="1">
      <alignment horizontal="right" vertical="center"/>
    </xf>
    <xf numFmtId="165" fontId="7" fillId="0" borderId="5" xfId="0" applyNumberFormat="1" applyFont="1" applyBorder="1" applyAlignment="1">
      <alignment horizontal="right" vertical="center"/>
    </xf>
    <xf numFmtId="165" fontId="7" fillId="0" borderId="7" xfId="0" applyNumberFormat="1" applyFont="1" applyBorder="1" applyAlignment="1">
      <alignment horizontal="right" vertical="center"/>
    </xf>
    <xf numFmtId="164" fontId="22" fillId="0" borderId="6" xfId="0" applyFont="1" applyBorder="1" applyAlignment="1">
      <alignment horizontal="center" vertical="center"/>
    </xf>
    <xf numFmtId="165" fontId="24" fillId="0" borderId="1" xfId="0" applyNumberFormat="1" applyFont="1" applyBorder="1" applyAlignment="1">
      <alignment horizontal="right" vertical="center"/>
    </xf>
    <xf numFmtId="164" fontId="16" fillId="0" borderId="7" xfId="0" applyFont="1" applyBorder="1" applyAlignment="1">
      <alignment horizontal="left"/>
    </xf>
    <xf numFmtId="164" fontId="22" fillId="0" borderId="15" xfId="0" applyFont="1" applyBorder="1" applyAlignment="1">
      <alignment horizontal="center" vertical="center"/>
    </xf>
    <xf numFmtId="164" fontId="25" fillId="0" borderId="15" xfId="0" applyFont="1" applyBorder="1" applyAlignment="1">
      <alignment horizontal="center" vertical="center"/>
    </xf>
    <xf numFmtId="164" fontId="25" fillId="0" borderId="1" xfId="0" applyFont="1" applyBorder="1" applyAlignment="1">
      <alignment horizontal="center" vertical="center"/>
    </xf>
    <xf numFmtId="164" fontId="24" fillId="0" borderId="11" xfId="0" applyFont="1" applyBorder="1" applyAlignment="1">
      <alignment horizontal="left" vertical="center"/>
    </xf>
    <xf numFmtId="165" fontId="24" fillId="0" borderId="6" xfId="0" applyNumberFormat="1" applyFont="1" applyBorder="1" applyAlignment="1">
      <alignment horizontal="right" vertical="center"/>
    </xf>
    <xf numFmtId="165" fontId="24" fillId="0" borderId="11" xfId="0" applyNumberFormat="1" applyFont="1" applyBorder="1" applyAlignment="1">
      <alignment horizontal="right" vertical="center"/>
    </xf>
    <xf numFmtId="165" fontId="24" fillId="0" borderId="6" xfId="0" applyNumberFormat="1" applyFont="1" applyBorder="1" applyAlignment="1">
      <alignment horizontal="right" vertical="center" wrapText="1"/>
    </xf>
    <xf numFmtId="165" fontId="24" fillId="0" borderId="6" xfId="0" applyNumberFormat="1" applyFont="1" applyBorder="1" applyAlignment="1">
      <alignment horizontal="center" vertical="center"/>
    </xf>
    <xf numFmtId="164" fontId="24" fillId="0" borderId="6" xfId="0" applyFont="1" applyBorder="1" applyAlignment="1">
      <alignment horizontal="left" vertical="center"/>
    </xf>
    <xf numFmtId="165" fontId="4" fillId="0" borderId="6" xfId="0" applyNumberFormat="1" applyFont="1" applyBorder="1" applyAlignment="1">
      <alignment horizontal="right" vertical="center"/>
    </xf>
    <xf numFmtId="164" fontId="25" fillId="0" borderId="6" xfId="0" applyFont="1" applyBorder="1" applyAlignment="1">
      <alignment horizontal="center" vertical="center"/>
    </xf>
    <xf numFmtId="164" fontId="24" fillId="0" borderId="5" xfId="0" applyFont="1" applyBorder="1" applyAlignment="1">
      <alignment horizontal="left"/>
    </xf>
    <xf numFmtId="164" fontId="16" fillId="0" borderId="1" xfId="0" applyFont="1" applyBorder="1" applyAlignment="1">
      <alignment horizontal="left" vertical="center"/>
    </xf>
    <xf numFmtId="165" fontId="16" fillId="0" borderId="11" xfId="0" applyNumberFormat="1" applyFont="1" applyBorder="1" applyAlignment="1">
      <alignment horizontal="right" vertical="center"/>
    </xf>
    <xf numFmtId="165" fontId="16" fillId="0" borderId="6" xfId="0" applyNumberFormat="1" applyFont="1" applyBorder="1" applyAlignment="1">
      <alignment horizontal="right" vertical="center"/>
    </xf>
    <xf numFmtId="165" fontId="16" fillId="0" borderId="1" xfId="0" applyNumberFormat="1" applyFont="1" applyBorder="1" applyAlignment="1">
      <alignment horizontal="right" vertical="center" wrapText="1"/>
    </xf>
    <xf numFmtId="164" fontId="22" fillId="2" borderId="6" xfId="0" applyFont="1" applyFill="1" applyBorder="1" applyAlignment="1">
      <alignment horizontal="center" vertical="center"/>
    </xf>
    <xf numFmtId="165" fontId="22" fillId="2" borderId="6" xfId="0" applyNumberFormat="1" applyFont="1" applyFill="1" applyBorder="1" applyAlignment="1">
      <alignment horizontal="right" vertical="center"/>
    </xf>
    <xf numFmtId="164" fontId="23" fillId="0" borderId="0" xfId="0" applyFont="1" applyAlignment="1">
      <alignment vertical="center"/>
    </xf>
    <xf numFmtId="164" fontId="26" fillId="0" borderId="0" xfId="0" applyFont="1" applyBorder="1" applyAlignment="1">
      <alignment horizontal="center" vertical="center" wrapText="1"/>
    </xf>
    <xf numFmtId="164" fontId="5" fillId="3" borderId="16" xfId="0" applyFont="1" applyFill="1" applyBorder="1" applyAlignment="1">
      <alignment horizontal="center" vertical="center"/>
    </xf>
    <xf numFmtId="164" fontId="5" fillId="3" borderId="17" xfId="0" applyFont="1" applyFill="1" applyBorder="1" applyAlignment="1">
      <alignment horizontal="center" vertical="center"/>
    </xf>
    <xf numFmtId="164" fontId="5" fillId="3" borderId="16" xfId="0" applyFont="1" applyFill="1" applyBorder="1" applyAlignment="1">
      <alignment horizontal="center" vertical="center" wrapText="1"/>
    </xf>
    <xf numFmtId="164" fontId="27" fillId="3" borderId="18" xfId="0" applyFont="1" applyFill="1" applyBorder="1" applyAlignment="1">
      <alignment horizontal="center" vertical="center"/>
    </xf>
    <xf numFmtId="164" fontId="5" fillId="3" borderId="19" xfId="0" applyFont="1" applyFill="1" applyBorder="1" applyAlignment="1">
      <alignment horizontal="center" vertical="center"/>
    </xf>
    <xf numFmtId="164" fontId="7" fillId="0" borderId="16" xfId="0" applyFont="1" applyBorder="1" applyAlignment="1">
      <alignment horizontal="center" vertical="center"/>
    </xf>
    <xf numFmtId="164" fontId="5" fillId="0" borderId="16" xfId="0" applyFont="1" applyBorder="1" applyAlignment="1">
      <alignment horizontal="center" vertical="center"/>
    </xf>
    <xf numFmtId="164" fontId="5" fillId="0" borderId="16" xfId="0" applyFont="1" applyBorder="1" applyAlignment="1">
      <alignment vertical="center"/>
    </xf>
    <xf numFmtId="165" fontId="5" fillId="0" borderId="16" xfId="0" applyNumberFormat="1" applyFont="1" applyBorder="1" applyAlignment="1">
      <alignment vertical="center"/>
    </xf>
    <xf numFmtId="165" fontId="5" fillId="0" borderId="16" xfId="0" applyNumberFormat="1" applyFont="1" applyBorder="1" applyAlignment="1">
      <alignment horizontal="right" vertical="center"/>
    </xf>
    <xf numFmtId="164" fontId="9" fillId="0" borderId="16" xfId="0" applyFont="1" applyBorder="1" applyAlignment="1">
      <alignment horizontal="center" vertical="center"/>
    </xf>
    <xf numFmtId="165" fontId="9" fillId="0" borderId="16" xfId="0" applyNumberFormat="1" applyFont="1" applyBorder="1" applyAlignment="1">
      <alignment vertical="center"/>
    </xf>
    <xf numFmtId="165" fontId="9" fillId="0" borderId="16" xfId="0" applyNumberFormat="1" applyFont="1" applyBorder="1" applyAlignment="1">
      <alignment horizontal="right" vertical="center"/>
    </xf>
    <xf numFmtId="164" fontId="28" fillId="0" borderId="16" xfId="0" applyFont="1" applyBorder="1" applyAlignment="1">
      <alignment horizontal="center" vertical="center"/>
    </xf>
    <xf numFmtId="164" fontId="0" fillId="0" borderId="16" xfId="0" applyFont="1" applyBorder="1" applyAlignment="1">
      <alignment horizontal="center" vertical="center"/>
    </xf>
    <xf numFmtId="165" fontId="0" fillId="0" borderId="16" xfId="0" applyNumberFormat="1" applyFont="1" applyBorder="1" applyAlignment="1">
      <alignment vertical="center"/>
    </xf>
    <xf numFmtId="165" fontId="0" fillId="0" borderId="16" xfId="0" applyNumberFormat="1" applyFont="1" applyBorder="1" applyAlignment="1">
      <alignment horizontal="right" vertical="center"/>
    </xf>
    <xf numFmtId="164" fontId="29" fillId="2" borderId="16" xfId="0" applyFont="1" applyFill="1" applyBorder="1" applyAlignment="1">
      <alignment horizontal="center" vertical="center"/>
    </xf>
    <xf numFmtId="165" fontId="5" fillId="2" borderId="16" xfId="0" applyNumberFormat="1" applyFont="1" applyFill="1" applyBorder="1" applyAlignment="1">
      <alignment horizontal="right" vertical="center"/>
    </xf>
    <xf numFmtId="164" fontId="0" fillId="0" borderId="0" xfId="0" applyFont="1" applyAlignment="1">
      <alignment horizontal="right" vertical="center"/>
    </xf>
    <xf numFmtId="164" fontId="0" fillId="0" borderId="20" xfId="0" applyBorder="1" applyAlignment="1">
      <alignment horizontal="center" vertical="center"/>
    </xf>
    <xf numFmtId="167" fontId="0" fillId="0" borderId="20" xfId="0" applyNumberFormat="1" applyBorder="1" applyAlignment="1">
      <alignment vertical="center"/>
    </xf>
    <xf numFmtId="164" fontId="0" fillId="0" borderId="20" xfId="0" applyBorder="1" applyAlignment="1">
      <alignment vertical="center"/>
    </xf>
    <xf numFmtId="164" fontId="29" fillId="0" borderId="16" xfId="0" applyFont="1" applyBorder="1" applyAlignment="1">
      <alignment horizontal="center" vertical="center"/>
    </xf>
    <xf numFmtId="167" fontId="5" fillId="0" borderId="16" xfId="0" applyNumberFormat="1" applyFont="1" applyBorder="1" applyAlignment="1">
      <alignment vertical="center"/>
    </xf>
    <xf numFmtId="167" fontId="0" fillId="0" borderId="16" xfId="0" applyNumberFormat="1" applyBorder="1" applyAlignment="1">
      <alignment vertical="center"/>
    </xf>
    <xf numFmtId="164" fontId="0" fillId="0" borderId="16" xfId="0" applyBorder="1" applyAlignment="1">
      <alignment vertical="center"/>
    </xf>
    <xf numFmtId="164" fontId="9" fillId="0" borderId="0" xfId="0" applyFont="1" applyAlignment="1">
      <alignment vertical="center"/>
    </xf>
    <xf numFmtId="168" fontId="0" fillId="0" borderId="0" xfId="0" applyNumberFormat="1" applyAlignment="1">
      <alignment/>
    </xf>
    <xf numFmtId="164" fontId="26" fillId="0" borderId="0" xfId="0" applyFont="1" applyBorder="1" applyAlignment="1">
      <alignment horizontal="center" vertical="center"/>
    </xf>
    <xf numFmtId="164" fontId="5" fillId="0" borderId="0" xfId="0" applyFont="1" applyAlignment="1">
      <alignment horizontal="left" vertical="center"/>
    </xf>
    <xf numFmtId="164" fontId="16" fillId="0" borderId="0" xfId="0" applyFont="1" applyAlignment="1">
      <alignment horizontal="right" vertical="top"/>
    </xf>
    <xf numFmtId="164" fontId="30" fillId="0" borderId="6" xfId="0" applyFont="1" applyBorder="1" applyAlignment="1">
      <alignment horizontal="center" vertical="center"/>
    </xf>
    <xf numFmtId="164" fontId="30" fillId="0" borderId="0" xfId="0" applyFont="1" applyAlignment="1">
      <alignment vertical="center"/>
    </xf>
    <xf numFmtId="164" fontId="5" fillId="0" borderId="6" xfId="0" applyFont="1" applyBorder="1" applyAlignment="1">
      <alignment horizontal="center" vertical="center"/>
    </xf>
    <xf numFmtId="165" fontId="5" fillId="0" borderId="6" xfId="0" applyNumberFormat="1" applyFont="1" applyBorder="1" applyAlignment="1">
      <alignment horizontal="right" vertical="center"/>
    </xf>
    <xf numFmtId="167" fontId="0" fillId="0" borderId="6" xfId="0" applyNumberFormat="1" applyBorder="1" applyAlignment="1">
      <alignment/>
    </xf>
    <xf numFmtId="164" fontId="0" fillId="0" borderId="0" xfId="0" applyBorder="1" applyAlignment="1">
      <alignment horizontal="center" vertical="center"/>
    </xf>
    <xf numFmtId="164" fontId="0" fillId="0" borderId="0" xfId="0" applyBorder="1" applyAlignment="1">
      <alignment vertical="center"/>
    </xf>
    <xf numFmtId="164" fontId="31" fillId="0" borderId="0" xfId="0" applyFont="1" applyAlignment="1">
      <alignment/>
    </xf>
    <xf numFmtId="164" fontId="31" fillId="0" borderId="0" xfId="0" applyFont="1" applyAlignment="1">
      <alignment vertical="center"/>
    </xf>
    <xf numFmtId="164" fontId="1" fillId="0" borderId="0" xfId="0" applyFont="1" applyAlignment="1">
      <alignment vertical="center"/>
    </xf>
    <xf numFmtId="164" fontId="0" fillId="0" borderId="0" xfId="0" applyAlignment="1">
      <alignment horizontal="center" vertical="center"/>
    </xf>
    <xf numFmtId="164" fontId="5" fillId="0" borderId="6" xfId="0" applyFont="1" applyBorder="1" applyAlignment="1">
      <alignment vertical="center"/>
    </xf>
    <xf numFmtId="165" fontId="5" fillId="0" borderId="6" xfId="0" applyNumberFormat="1" applyFont="1" applyBorder="1" applyAlignment="1">
      <alignment vertical="center"/>
    </xf>
    <xf numFmtId="165" fontId="9" fillId="0" borderId="6" xfId="0" applyNumberFormat="1" applyFont="1" applyBorder="1" applyAlignment="1">
      <alignment vertical="center"/>
    </xf>
    <xf numFmtId="164" fontId="28" fillId="0" borderId="6" xfId="0" applyFont="1" applyBorder="1" applyAlignment="1">
      <alignment vertical="center"/>
    </xf>
    <xf numFmtId="165" fontId="0" fillId="0" borderId="6" xfId="0" applyNumberFormat="1" applyBorder="1" applyAlignment="1">
      <alignment vertical="center"/>
    </xf>
    <xf numFmtId="164" fontId="0" fillId="0" borderId="4" xfId="0" applyBorder="1" applyAlignment="1">
      <alignment/>
    </xf>
    <xf numFmtId="164" fontId="29" fillId="2" borderId="6" xfId="0" applyFont="1" applyFill="1" applyBorder="1" applyAlignment="1">
      <alignment horizontal="center" vertical="center"/>
    </xf>
    <xf numFmtId="164" fontId="2" fillId="0" borderId="0" xfId="0" applyFont="1" applyAlignment="1">
      <alignment horizontal="center" vertical="center"/>
    </xf>
    <xf numFmtId="164" fontId="4" fillId="0" borderId="0" xfId="0" applyFont="1" applyAlignment="1">
      <alignment horizontal="right" vertical="center"/>
    </xf>
    <xf numFmtId="164" fontId="0" fillId="0" borderId="16" xfId="0" applyFont="1" applyBorder="1" applyAlignment="1">
      <alignment vertical="center"/>
    </xf>
    <xf numFmtId="164" fontId="5" fillId="2" borderId="16" xfId="0" applyFont="1" applyFill="1" applyBorder="1" applyAlignment="1">
      <alignment horizontal="center" vertical="center"/>
    </xf>
    <xf numFmtId="165" fontId="0" fillId="2" borderId="16" xfId="0" applyNumberFormat="1" applyFont="1" applyFill="1" applyBorder="1" applyAlignment="1">
      <alignment vertical="center"/>
    </xf>
    <xf numFmtId="164" fontId="32" fillId="0" borderId="0" xfId="0" applyFont="1" applyAlignment="1">
      <alignment horizontal="center" vertical="center"/>
    </xf>
    <xf numFmtId="164" fontId="32" fillId="0" borderId="0" xfId="0" applyFont="1" applyAlignment="1">
      <alignment vertical="center"/>
    </xf>
    <xf numFmtId="164" fontId="16" fillId="0" borderId="16" xfId="0" applyFont="1" applyFill="1" applyBorder="1" applyAlignment="1">
      <alignment horizontal="center" vertical="center"/>
    </xf>
    <xf numFmtId="164" fontId="5" fillId="3" borderId="16" xfId="0" applyFont="1" applyFill="1" applyBorder="1" applyAlignment="1">
      <alignment horizontal="left" vertical="center"/>
    </xf>
    <xf numFmtId="165" fontId="5" fillId="3" borderId="16" xfId="0" applyNumberFormat="1" applyFont="1" applyFill="1" applyBorder="1" applyAlignment="1">
      <alignment horizontal="right" vertical="center"/>
    </xf>
    <xf numFmtId="164" fontId="5" fillId="2" borderId="16" xfId="0" applyFont="1" applyFill="1" applyBorder="1" applyAlignment="1">
      <alignment horizontal="left" vertical="center"/>
    </xf>
    <xf numFmtId="164" fontId="0" fillId="0" borderId="19" xfId="0" applyFont="1" applyFill="1" applyBorder="1" applyAlignment="1">
      <alignment horizontal="center" vertical="center"/>
    </xf>
    <xf numFmtId="164" fontId="15" fillId="0" borderId="19" xfId="0" applyFont="1" applyFill="1" applyBorder="1" applyAlignment="1">
      <alignment horizontal="left" vertical="center"/>
    </xf>
    <xf numFmtId="165" fontId="0" fillId="0" borderId="19" xfId="0" applyNumberFormat="1" applyFont="1" applyFill="1" applyBorder="1" applyAlignment="1">
      <alignment horizontal="right" vertical="center"/>
    </xf>
    <xf numFmtId="164" fontId="15" fillId="0" borderId="19" xfId="0" applyFont="1" applyBorder="1" applyAlignment="1">
      <alignment horizontal="left" vertical="center"/>
    </xf>
    <xf numFmtId="164" fontId="9" fillId="0" borderId="16" xfId="0" applyFont="1" applyBorder="1" applyAlignment="1">
      <alignment horizontal="left" vertical="center"/>
    </xf>
    <xf numFmtId="164" fontId="29" fillId="0" borderId="0" xfId="0" applyFont="1" applyBorder="1" applyAlignment="1">
      <alignment horizontal="center"/>
    </xf>
    <xf numFmtId="164" fontId="33" fillId="0" borderId="0" xfId="0" applyFont="1" applyBorder="1" applyAlignment="1">
      <alignment horizontal="center"/>
    </xf>
    <xf numFmtId="164" fontId="9" fillId="0" borderId="0" xfId="0" applyFont="1" applyBorder="1" applyAlignment="1">
      <alignment/>
    </xf>
    <xf numFmtId="164" fontId="29" fillId="5" borderId="15" xfId="0" applyFont="1" applyFill="1" applyBorder="1" applyAlignment="1">
      <alignment horizontal="center"/>
    </xf>
    <xf numFmtId="164" fontId="5" fillId="5" borderId="15" xfId="0" applyFont="1" applyFill="1" applyBorder="1" applyAlignment="1">
      <alignment horizontal="center" wrapText="1"/>
    </xf>
    <xf numFmtId="164" fontId="5" fillId="5" borderId="1" xfId="0" applyFont="1" applyFill="1" applyBorder="1" applyAlignment="1">
      <alignment horizontal="center"/>
    </xf>
    <xf numFmtId="164" fontId="5" fillId="5" borderId="6" xfId="0" applyFont="1" applyFill="1" applyBorder="1" applyAlignment="1">
      <alignment horizontal="center"/>
    </xf>
    <xf numFmtId="164" fontId="5" fillId="5" borderId="5" xfId="0" applyFont="1" applyFill="1" applyBorder="1" applyAlignment="1">
      <alignment horizontal="center"/>
    </xf>
    <xf numFmtId="164" fontId="34" fillId="5" borderId="9" xfId="0" applyFont="1" applyFill="1" applyBorder="1" applyAlignment="1">
      <alignment horizontal="center" wrapText="1"/>
    </xf>
    <xf numFmtId="164" fontId="5" fillId="5" borderId="9" xfId="0" applyFont="1" applyFill="1" applyBorder="1" applyAlignment="1">
      <alignment horizontal="center"/>
    </xf>
    <xf numFmtId="164" fontId="34" fillId="5" borderId="5" xfId="0" applyFont="1" applyFill="1" applyBorder="1" applyAlignment="1">
      <alignment horizontal="center" wrapText="1"/>
    </xf>
    <xf numFmtId="164" fontId="5" fillId="0" borderId="15" xfId="0" applyFont="1" applyFill="1" applyBorder="1" applyAlignment="1">
      <alignment/>
    </xf>
    <xf numFmtId="165" fontId="29" fillId="0" borderId="11" xfId="0" applyNumberFormat="1" applyFont="1" applyFill="1" applyBorder="1" applyAlignment="1">
      <alignment horizontal="right"/>
    </xf>
    <xf numFmtId="165" fontId="33" fillId="0" borderId="6" xfId="0" applyNumberFormat="1" applyFont="1" applyFill="1" applyBorder="1" applyAlignment="1">
      <alignment horizontal="right"/>
    </xf>
    <xf numFmtId="165" fontId="29" fillId="5" borderId="6" xfId="0" applyNumberFormat="1" applyFont="1" applyFill="1" applyBorder="1" applyAlignment="1">
      <alignment horizontal="right"/>
    </xf>
    <xf numFmtId="165" fontId="29" fillId="0" borderId="6" xfId="0" applyNumberFormat="1" applyFont="1" applyFill="1" applyBorder="1" applyAlignment="1">
      <alignment horizontal="right"/>
    </xf>
    <xf numFmtId="164" fontId="35" fillId="0" borderId="9" xfId="0" applyFont="1" applyFill="1" applyBorder="1" applyAlignment="1">
      <alignment/>
    </xf>
    <xf numFmtId="165" fontId="35" fillId="0" borderId="9" xfId="0" applyNumberFormat="1" applyFont="1" applyFill="1" applyBorder="1" applyAlignment="1">
      <alignment horizontal="right"/>
    </xf>
    <xf numFmtId="165" fontId="36" fillId="0" borderId="6" xfId="0" applyNumberFormat="1" applyFont="1" applyFill="1" applyBorder="1" applyAlignment="1">
      <alignment horizontal="right"/>
    </xf>
    <xf numFmtId="165" fontId="35" fillId="5" borderId="6" xfId="0" applyNumberFormat="1" applyFont="1" applyFill="1" applyBorder="1" applyAlignment="1">
      <alignment horizontal="right"/>
    </xf>
    <xf numFmtId="165" fontId="35" fillId="0" borderId="6" xfId="0" applyNumberFormat="1" applyFont="1" applyFill="1" applyBorder="1" applyAlignment="1">
      <alignment horizontal="right"/>
    </xf>
    <xf numFmtId="164" fontId="5" fillId="0" borderId="9" xfId="0" applyFont="1" applyFill="1" applyBorder="1" applyAlignment="1">
      <alignment/>
    </xf>
    <xf numFmtId="165" fontId="29" fillId="0" borderId="9" xfId="0" applyNumberFormat="1" applyFont="1" applyFill="1" applyBorder="1" applyAlignment="1">
      <alignment horizontal="right"/>
    </xf>
    <xf numFmtId="165" fontId="33" fillId="0" borderId="9" xfId="0" applyNumberFormat="1" applyFont="1" applyFill="1" applyBorder="1" applyAlignment="1">
      <alignment horizontal="right"/>
    </xf>
    <xf numFmtId="165" fontId="29" fillId="5" borderId="9" xfId="0" applyNumberFormat="1" applyFont="1" applyFill="1" applyBorder="1" applyAlignment="1">
      <alignment horizontal="right"/>
    </xf>
    <xf numFmtId="165" fontId="29" fillId="0" borderId="5" xfId="0" applyNumberFormat="1" applyFont="1" applyFill="1" applyBorder="1" applyAlignment="1">
      <alignment horizontal="right"/>
    </xf>
    <xf numFmtId="165" fontId="36" fillId="0" borderId="9" xfId="0" applyNumberFormat="1" applyFont="1" applyFill="1" applyBorder="1" applyAlignment="1">
      <alignment horizontal="right"/>
    </xf>
    <xf numFmtId="165" fontId="35" fillId="5" borderId="9" xfId="0" applyNumberFormat="1" applyFont="1" applyFill="1" applyBorder="1" applyAlignment="1">
      <alignment horizontal="right"/>
    </xf>
    <xf numFmtId="165" fontId="35" fillId="0" borderId="5" xfId="0" applyNumberFormat="1" applyFont="1" applyFill="1" applyBorder="1" applyAlignment="1">
      <alignment horizontal="right"/>
    </xf>
    <xf numFmtId="164" fontId="35" fillId="0" borderId="2" xfId="0" applyFont="1" applyFill="1" applyBorder="1" applyAlignment="1">
      <alignment/>
    </xf>
    <xf numFmtId="165" fontId="35" fillId="0" borderId="2" xfId="0" applyNumberFormat="1" applyFont="1" applyFill="1" applyBorder="1" applyAlignment="1">
      <alignment horizontal="right"/>
    </xf>
    <xf numFmtId="165" fontId="36" fillId="0" borderId="2" xfId="0" applyNumberFormat="1" applyFont="1" applyFill="1" applyBorder="1" applyAlignment="1">
      <alignment horizontal="right"/>
    </xf>
    <xf numFmtId="164" fontId="35" fillId="0" borderId="0" xfId="0" applyFont="1" applyFill="1" applyBorder="1" applyAlignment="1">
      <alignment/>
    </xf>
    <xf numFmtId="165" fontId="35" fillId="0" borderId="0" xfId="0" applyNumberFormat="1" applyFont="1" applyFill="1" applyBorder="1" applyAlignment="1">
      <alignment horizontal="right"/>
    </xf>
    <xf numFmtId="165" fontId="36" fillId="0" borderId="0" xfId="0" applyNumberFormat="1" applyFont="1" applyFill="1" applyBorder="1" applyAlignment="1">
      <alignment horizontal="right"/>
    </xf>
    <xf numFmtId="164" fontId="35" fillId="0" borderId="15" xfId="0" applyFont="1" applyFill="1" applyBorder="1" applyAlignment="1">
      <alignment/>
    </xf>
    <xf numFmtId="165" fontId="35" fillId="0" borderId="15" xfId="0" applyNumberFormat="1" applyFont="1" applyFill="1" applyBorder="1" applyAlignment="1">
      <alignment horizontal="right"/>
    </xf>
    <xf numFmtId="164" fontId="29" fillId="0" borderId="15" xfId="0" applyFont="1" applyFill="1" applyBorder="1" applyAlignment="1">
      <alignment/>
    </xf>
    <xf numFmtId="165" fontId="29" fillId="0" borderId="7" xfId="0" applyNumberFormat="1" applyFont="1" applyFill="1" applyBorder="1" applyAlignment="1">
      <alignment horizontal="right"/>
    </xf>
    <xf numFmtId="164" fontId="0" fillId="0" borderId="6" xfId="0" applyFont="1" applyFill="1" applyBorder="1" applyAlignment="1">
      <alignment/>
    </xf>
    <xf numFmtId="167" fontId="35" fillId="0" borderId="6" xfId="0" applyNumberFormat="1" applyFont="1" applyFill="1" applyBorder="1" applyAlignment="1">
      <alignment/>
    </xf>
    <xf numFmtId="164" fontId="29" fillId="0" borderId="9" xfId="0" applyFont="1" applyFill="1" applyBorder="1" applyAlignment="1">
      <alignment/>
    </xf>
    <xf numFmtId="164" fontId="29" fillId="5" borderId="6" xfId="0" applyFont="1" applyFill="1" applyBorder="1" applyAlignment="1">
      <alignment horizontal="center"/>
    </xf>
    <xf numFmtId="167" fontId="29" fillId="5" borderId="6" xfId="0" applyNumberFormat="1" applyFont="1" applyFill="1" applyBorder="1" applyAlignment="1">
      <alignment/>
    </xf>
    <xf numFmtId="164" fontId="29" fillId="0" borderId="2" xfId="0" applyFont="1" applyFill="1" applyBorder="1" applyAlignment="1">
      <alignment horizontal="center"/>
    </xf>
    <xf numFmtId="167" fontId="29" fillId="0" borderId="2" xfId="0" applyNumberFormat="1" applyFont="1" applyFill="1" applyBorder="1" applyAlignment="1">
      <alignment/>
    </xf>
    <xf numFmtId="164" fontId="29" fillId="0" borderId="0" xfId="0" applyFont="1" applyFill="1" applyBorder="1" applyAlignment="1">
      <alignment horizontal="center"/>
    </xf>
    <xf numFmtId="167" fontId="29" fillId="0" borderId="0" xfId="0" applyNumberFormat="1" applyFont="1" applyFill="1" applyBorder="1" applyAlignment="1">
      <alignment/>
    </xf>
    <xf numFmtId="167" fontId="29" fillId="0" borderId="6" xfId="0" applyNumberFormat="1" applyFont="1" applyFill="1" applyBorder="1" applyAlignment="1">
      <alignment/>
    </xf>
    <xf numFmtId="164" fontId="35" fillId="0" borderId="0" xfId="0" applyFont="1" applyAlignment="1">
      <alignment/>
    </xf>
    <xf numFmtId="168" fontId="35" fillId="0" borderId="0" xfId="0" applyNumberFormat="1" applyFont="1" applyAlignment="1">
      <alignment/>
    </xf>
    <xf numFmtId="164" fontId="9" fillId="0" borderId="0" xfId="0" applyFont="1" applyAlignment="1">
      <alignment/>
    </xf>
    <xf numFmtId="164" fontId="10" fillId="3" borderId="6" xfId="0" applyFont="1" applyFill="1" applyBorder="1" applyAlignment="1">
      <alignment horizontal="center" vertical="center"/>
    </xf>
    <xf numFmtId="164" fontId="1" fillId="0" borderId="0" xfId="0" applyFont="1" applyAlignment="1">
      <alignment horizontal="center" vertical="center"/>
    </xf>
    <xf numFmtId="164" fontId="18" fillId="0" borderId="6" xfId="0" applyFont="1" applyBorder="1" applyAlignment="1">
      <alignment horizontal="center" wrapText="1"/>
    </xf>
    <xf numFmtId="164" fontId="18" fillId="0" borderId="0" xfId="0" applyFont="1" applyAlignment="1">
      <alignment/>
    </xf>
    <xf numFmtId="164" fontId="10" fillId="2" borderId="6" xfId="0" applyFont="1" applyFill="1" applyBorder="1" applyAlignment="1">
      <alignment horizontal="center" vertical="center" wrapText="1"/>
    </xf>
    <xf numFmtId="164" fontId="10" fillId="2" borderId="6" xfId="0" applyFont="1" applyFill="1" applyBorder="1" applyAlignment="1">
      <alignment horizontal="left" vertical="center" wrapText="1"/>
    </xf>
    <xf numFmtId="164" fontId="10" fillId="0" borderId="6" xfId="0" applyFont="1" applyBorder="1" applyAlignment="1">
      <alignment horizontal="center" wrapText="1"/>
    </xf>
    <xf numFmtId="164" fontId="10" fillId="0" borderId="6" xfId="0" applyFont="1" applyBorder="1" applyAlignment="1">
      <alignment wrapText="1"/>
    </xf>
    <xf numFmtId="165" fontId="10" fillId="0" borderId="6" xfId="0" applyNumberFormat="1" applyFont="1" applyBorder="1" applyAlignment="1">
      <alignment horizontal="right" vertical="top" wrapText="1"/>
    </xf>
    <xf numFmtId="164" fontId="1" fillId="0" borderId="0" xfId="0" applyFont="1" applyAlignment="1">
      <alignment/>
    </xf>
    <xf numFmtId="164" fontId="1" fillId="0" borderId="6" xfId="0" applyFont="1" applyBorder="1" applyAlignment="1">
      <alignment horizontal="center" wrapText="1"/>
    </xf>
    <xf numFmtId="164" fontId="1" fillId="0" borderId="6" xfId="0" applyFont="1" applyBorder="1" applyAlignment="1">
      <alignment horizontal="left" wrapText="1" indent="1"/>
    </xf>
    <xf numFmtId="164" fontId="1" fillId="0" borderId="6" xfId="0" applyFont="1" applyBorder="1" applyAlignment="1">
      <alignment horizontal="left" wrapText="1" indent="8"/>
    </xf>
    <xf numFmtId="164" fontId="1" fillId="0" borderId="6" xfId="0" applyFont="1" applyBorder="1" applyAlignment="1">
      <alignment wrapText="1"/>
    </xf>
    <xf numFmtId="164" fontId="10" fillId="0" borderId="6" xfId="0" applyFont="1" applyBorder="1" applyAlignment="1">
      <alignment horizontal="center" vertical="center" wrapText="1"/>
    </xf>
    <xf numFmtId="164" fontId="10" fillId="0" borderId="6" xfId="0" applyFont="1" applyBorder="1" applyAlignment="1">
      <alignment horizontal="left" vertical="center" wrapText="1"/>
    </xf>
    <xf numFmtId="165" fontId="10" fillId="0" borderId="6" xfId="0" applyNumberFormat="1" applyFont="1" applyBorder="1" applyAlignment="1">
      <alignment horizontal="right" vertical="center" wrapText="1"/>
    </xf>
    <xf numFmtId="164" fontId="10" fillId="0" borderId="6" xfId="0" applyFont="1" applyBorder="1" applyAlignment="1">
      <alignment horizontal="left" wrapText="1"/>
    </xf>
    <xf numFmtId="164" fontId="10" fillId="0" borderId="0" xfId="0" applyFont="1" applyAlignment="1">
      <alignment/>
    </xf>
    <xf numFmtId="164" fontId="1" fillId="0" borderId="0" xfId="0" applyFont="1" applyAlignment="1">
      <alignment horizontal="left" vertical="center"/>
    </xf>
    <xf numFmtId="164" fontId="10" fillId="0" borderId="6" xfId="0" applyFont="1" applyFill="1" applyBorder="1" applyAlignment="1">
      <alignment horizontal="center" wrapText="1"/>
    </xf>
    <xf numFmtId="164" fontId="10" fillId="0" borderId="11" xfId="0" applyFont="1" applyBorder="1" applyAlignment="1">
      <alignment horizontal="left" vertical="center" wrapText="1"/>
    </xf>
    <xf numFmtId="165" fontId="1" fillId="0" borderId="10" xfId="0" applyNumberFormat="1" applyFont="1" applyBorder="1" applyAlignment="1">
      <alignment horizontal="right" vertical="center" wrapText="1"/>
    </xf>
    <xf numFmtId="164" fontId="10" fillId="2" borderId="6" xfId="0" applyFont="1" applyFill="1" applyBorder="1" applyAlignment="1">
      <alignment horizontal="center" wrapText="1"/>
    </xf>
    <xf numFmtId="164" fontId="10" fillId="2" borderId="6" xfId="0" applyFont="1" applyFill="1" applyBorder="1" applyAlignment="1">
      <alignment horizontal="left" wrapText="1" indent="1"/>
    </xf>
    <xf numFmtId="169" fontId="10" fillId="2" borderId="6" xfId="0" applyNumberFormat="1" applyFont="1" applyFill="1" applyBorder="1" applyAlignment="1">
      <alignment horizontal="right" vertical="top" wrapText="1"/>
    </xf>
    <xf numFmtId="164" fontId="10" fillId="0" borderId="6" xfId="0" applyFont="1" applyBorder="1" applyAlignment="1">
      <alignment horizontal="left" wrapText="1" indent="1"/>
    </xf>
    <xf numFmtId="169" fontId="10" fillId="0" borderId="6" xfId="0" applyNumberFormat="1" applyFont="1" applyFill="1" applyBorder="1" applyAlignment="1">
      <alignment horizontal="right" vertical="top" wrapText="1"/>
    </xf>
    <xf numFmtId="169" fontId="10" fillId="0" borderId="6" xfId="0" applyNumberFormat="1" applyFont="1" applyBorder="1" applyAlignment="1">
      <alignment horizontal="right" vertical="top" wrapText="1"/>
    </xf>
    <xf numFmtId="170" fontId="10" fillId="2" borderId="6" xfId="0" applyNumberFormat="1" applyFont="1" applyFill="1" applyBorder="1" applyAlignment="1">
      <alignment horizontal="right" vertical="top" wrapText="1"/>
    </xf>
    <xf numFmtId="170" fontId="10" fillId="0" borderId="6" xfId="0" applyNumberFormat="1" applyFont="1" applyBorder="1" applyAlignment="1">
      <alignment horizontal="right" vertical="top" wrapText="1"/>
    </xf>
    <xf numFmtId="164" fontId="15" fillId="0" borderId="0" xfId="0" applyFont="1" applyAlignment="1">
      <alignment/>
    </xf>
    <xf numFmtId="164" fontId="0" fillId="0" borderId="0" xfId="0" applyAlignment="1">
      <alignment horizontal="righ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ny_zal_7_8_4_5 xls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E6"/>
      <rgbColor rgb="00CCFFCC"/>
      <rgbColor rgb="00FFFF99"/>
      <rgbColor rgb="0099CCFF"/>
      <rgbColor rgb="00FF99CC"/>
      <rgbColor rgb="00CC99FF"/>
      <rgbColor rgb="00CCCCCC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000000"/>
                </a:solidFill>
              </a:rPr>
              <a:t>wydatki według działów</a:t>
            </a:r>
          </a:p>
        </c:rich>
      </c:tx>
      <c:layout/>
      <c:spPr>
        <a:noFill/>
        <a:ln w="3175"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3175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3175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3175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3175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3175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3175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00FFFF"/>
              </a:solidFill>
              <a:ln w="3175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FFFF00"/>
              </a:solidFill>
              <a:ln w="3175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FFFFCC"/>
              </a:solidFill>
              <a:ln w="3175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CCFFFF"/>
              </a:solidFill>
              <a:ln w="3175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660066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710" b="0" i="0" u="none" baseline="0"/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710" b="0" i="0" u="none" baseline="0"/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710" b="0" i="0" u="none" baseline="0"/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710" b="0" i="0" u="none" baseline="0"/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710" b="0" i="0" u="none" baseline="0"/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710" b="0" i="0" u="none" baseline="0"/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710" b="0" i="0" u="none" baseline="0"/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710" b="0" i="0" u="none" baseline="0"/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710" b="0" i="0" u="none" baseline="0"/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710" b="0" i="0" u="none" baseline="0"/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710" b="0" i="0" u="none" baseline="0"/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710" b="0" i="0" u="none" baseline="0"/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710" b="0" i="0" u="none" baseline="0"/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710" b="0" i="0" u="none" baseline="0"/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710" b="0" i="0" u="none" baseline="0"/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710" b="0" i="0" u="none" baseline="0"/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0"/>
            </c:dLbl>
            <c:delete val="1"/>
          </c:dLbls>
          <c:val>
            <c:numRef>
              <c:f>wydatki!$A$105:$A$121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0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114300</xdr:colOff>
      <xdr:row>106</xdr:row>
      <xdr:rowOff>142875</xdr:rowOff>
    </xdr:from>
    <xdr:to>
      <xdr:col>9</xdr:col>
      <xdr:colOff>742950</xdr:colOff>
      <xdr:row>125</xdr:row>
      <xdr:rowOff>19050</xdr:rowOff>
    </xdr:to>
    <xdr:graphicFrame>
      <xdr:nvGraphicFramePr>
        <xdr:cNvPr id="1" name="Chart 1"/>
        <xdr:cNvGraphicFramePr/>
      </xdr:nvGraphicFramePr>
      <xdr:xfrm>
        <a:off x="4772025" y="18059400"/>
        <a:ext cx="5353050" cy="295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4"/>
  <dimension ref="A1:H92"/>
  <sheetViews>
    <sheetView showGridLines="0" workbookViewId="0" topLeftCell="A62">
      <selection activeCell="E81" sqref="E81"/>
    </sheetView>
  </sheetViews>
  <sheetFormatPr defaultColWidth="9.00390625" defaultRowHeight="12.75"/>
  <cols>
    <col min="1" max="1" width="5.25390625" style="0" customWidth="1"/>
    <col min="2" max="2" width="6.00390625" style="0" customWidth="1"/>
    <col min="3" max="3" width="53.875" style="0" customWidth="1"/>
    <col min="4" max="4" width="10.625" style="0" customWidth="1"/>
    <col min="5" max="5" width="11.50390625" style="0" customWidth="1"/>
    <col min="6" max="6" width="11.25390625" style="0" customWidth="1"/>
  </cols>
  <sheetData>
    <row r="1" spans="2:7" ht="18">
      <c r="B1" s="1"/>
      <c r="C1" s="2" t="s">
        <v>0</v>
      </c>
      <c r="D1" s="2"/>
      <c r="E1" s="2"/>
      <c r="F1" s="2"/>
      <c r="G1" s="3"/>
    </row>
    <row r="2" spans="2:7" ht="18">
      <c r="B2" s="1"/>
      <c r="C2" s="3" t="s">
        <v>1</v>
      </c>
      <c r="D2" s="3"/>
      <c r="E2" s="3"/>
      <c r="F2" s="3"/>
      <c r="G2" s="3"/>
    </row>
    <row r="3" spans="2:7" ht="18">
      <c r="B3" s="1"/>
      <c r="C3" s="3" t="s">
        <v>2</v>
      </c>
      <c r="D3" s="3"/>
      <c r="E3" s="3"/>
      <c r="F3" s="3"/>
      <c r="G3" s="3"/>
    </row>
    <row r="4" spans="2:7" ht="17.25">
      <c r="B4" s="1"/>
      <c r="C4" s="2"/>
      <c r="D4" s="2"/>
      <c r="E4" s="2"/>
      <c r="F4" s="2"/>
      <c r="G4" s="2"/>
    </row>
    <row r="5" spans="2:7" ht="17.25">
      <c r="B5" s="1"/>
      <c r="C5" s="1" t="s">
        <v>3</v>
      </c>
      <c r="D5" s="1"/>
      <c r="E5" s="1"/>
      <c r="F5" s="1"/>
      <c r="G5" s="4"/>
    </row>
    <row r="6" spans="2:8" ht="17.25">
      <c r="B6" s="1"/>
      <c r="C6" s="1"/>
      <c r="D6" s="1"/>
      <c r="E6" s="1"/>
      <c r="F6" s="1"/>
      <c r="G6" s="4"/>
      <c r="H6" s="4"/>
    </row>
    <row r="7" spans="1:6" ht="12.75">
      <c r="A7" s="5"/>
      <c r="B7" s="6"/>
      <c r="C7" s="5"/>
      <c r="D7" s="7"/>
      <c r="E7" s="8" t="s">
        <v>4</v>
      </c>
      <c r="F7" s="8"/>
    </row>
    <row r="8" spans="1:6" s="14" customFormat="1" ht="15" customHeight="1">
      <c r="A8" s="9" t="s">
        <v>5</v>
      </c>
      <c r="B8" s="10" t="s">
        <v>6</v>
      </c>
      <c r="C8" s="11" t="s">
        <v>7</v>
      </c>
      <c r="D8" s="9" t="s">
        <v>8</v>
      </c>
      <c r="E8" s="12" t="s">
        <v>9</v>
      </c>
      <c r="F8" s="13" t="s">
        <v>9</v>
      </c>
    </row>
    <row r="9" spans="1:6" s="14" customFormat="1" ht="15" customHeight="1">
      <c r="A9" s="9"/>
      <c r="B9" s="10"/>
      <c r="C9" s="11"/>
      <c r="D9" s="11" t="s">
        <v>10</v>
      </c>
      <c r="E9" s="11" t="s">
        <v>11</v>
      </c>
      <c r="F9" s="11" t="s">
        <v>12</v>
      </c>
    </row>
    <row r="10" spans="1:6" s="16" customFormat="1" ht="7.5" customHeight="1">
      <c r="A10" s="15">
        <v>1</v>
      </c>
      <c r="B10" s="15">
        <v>2</v>
      </c>
      <c r="C10" s="15">
        <v>3</v>
      </c>
      <c r="D10" s="15">
        <v>4</v>
      </c>
      <c r="E10" s="15">
        <v>5</v>
      </c>
      <c r="F10" s="15">
        <v>6</v>
      </c>
    </row>
    <row r="11" spans="1:6" s="16" customFormat="1" ht="20.25" customHeight="1">
      <c r="A11" s="17" t="s">
        <v>13</v>
      </c>
      <c r="B11" s="18"/>
      <c r="C11" s="19" t="s">
        <v>14</v>
      </c>
      <c r="D11" s="20">
        <f>SUM(D12)</f>
        <v>1000</v>
      </c>
      <c r="E11" s="20">
        <f>SUM(E12)</f>
        <v>0</v>
      </c>
      <c r="F11" s="20">
        <f>SUM(F12)</f>
        <v>1000</v>
      </c>
    </row>
    <row r="12" spans="1:6" s="16" customFormat="1" ht="19.5" customHeight="1">
      <c r="A12" s="21"/>
      <c r="B12" s="22" t="s">
        <v>15</v>
      </c>
      <c r="C12" s="23" t="s">
        <v>16</v>
      </c>
      <c r="D12" s="24">
        <v>1000</v>
      </c>
      <c r="E12" s="24">
        <v>0</v>
      </c>
      <c r="F12" s="24">
        <v>1000</v>
      </c>
    </row>
    <row r="13" spans="1:6" s="16" customFormat="1" ht="16.5" customHeight="1">
      <c r="A13" s="25"/>
      <c r="B13" s="26"/>
      <c r="C13" s="27" t="s">
        <v>17</v>
      </c>
      <c r="D13" s="28"/>
      <c r="E13" s="28"/>
      <c r="F13" s="29"/>
    </row>
    <row r="14" spans="1:6" s="16" customFormat="1" ht="16.5" customHeight="1">
      <c r="A14" s="30"/>
      <c r="B14" s="31"/>
      <c r="C14" s="32" t="s">
        <v>18</v>
      </c>
      <c r="D14" s="33"/>
      <c r="E14" s="33"/>
      <c r="F14" s="33"/>
    </row>
    <row r="15" spans="1:6" ht="19.5" customHeight="1">
      <c r="A15" s="17">
        <v>100</v>
      </c>
      <c r="B15" s="18"/>
      <c r="C15" s="19" t="s">
        <v>19</v>
      </c>
      <c r="D15" s="20">
        <f>SUM(D16)</f>
        <v>3500</v>
      </c>
      <c r="E15" s="20">
        <f>SUM(E16)</f>
        <v>0</v>
      </c>
      <c r="F15" s="20">
        <f>SUM(F16)</f>
        <v>3500</v>
      </c>
    </row>
    <row r="16" spans="1:6" ht="14.25" customHeight="1">
      <c r="A16" s="21"/>
      <c r="B16" s="22" t="s">
        <v>20</v>
      </c>
      <c r="C16" s="23" t="s">
        <v>21</v>
      </c>
      <c r="D16" s="24">
        <v>3500</v>
      </c>
      <c r="E16" s="24">
        <v>0</v>
      </c>
      <c r="F16" s="24">
        <v>3500</v>
      </c>
    </row>
    <row r="17" spans="1:6" ht="14.25" customHeight="1">
      <c r="A17" s="7">
        <v>400</v>
      </c>
      <c r="B17" s="34"/>
      <c r="C17" s="12" t="s">
        <v>22</v>
      </c>
      <c r="D17" s="35">
        <f>SUM(D19)</f>
        <v>70000</v>
      </c>
      <c r="E17" s="35">
        <f>SUM(E19)</f>
        <v>0</v>
      </c>
      <c r="F17" s="35">
        <f>SUM(F19)</f>
        <v>70000</v>
      </c>
    </row>
    <row r="18" spans="1:6" ht="14.25" customHeight="1">
      <c r="A18" s="36"/>
      <c r="B18" s="37"/>
      <c r="C18" s="11" t="s">
        <v>23</v>
      </c>
      <c r="D18" s="38"/>
      <c r="E18" s="38"/>
      <c r="F18" s="39"/>
    </row>
    <row r="19" spans="1:6" ht="14.25" customHeight="1">
      <c r="A19" s="40"/>
      <c r="B19" s="22" t="s">
        <v>24</v>
      </c>
      <c r="C19" s="41" t="s">
        <v>25</v>
      </c>
      <c r="D19" s="42">
        <v>70000</v>
      </c>
      <c r="E19" s="43"/>
      <c r="F19" s="24">
        <v>70000</v>
      </c>
    </row>
    <row r="20" spans="1:6" ht="19.5" customHeight="1">
      <c r="A20" s="7">
        <v>700</v>
      </c>
      <c r="B20" s="34"/>
      <c r="C20" s="12" t="s">
        <v>26</v>
      </c>
      <c r="D20" s="35">
        <f>SUM(D21:D25)</f>
        <v>113000</v>
      </c>
      <c r="E20" s="35">
        <f>SUM(E21:E25)</f>
        <v>0</v>
      </c>
      <c r="F20" s="35">
        <f>SUM(F21:F25)</f>
        <v>113000</v>
      </c>
    </row>
    <row r="21" spans="1:6" ht="14.25" customHeight="1">
      <c r="A21" s="21"/>
      <c r="B21" s="22" t="s">
        <v>27</v>
      </c>
      <c r="C21" s="41" t="s">
        <v>28</v>
      </c>
      <c r="D21" s="42">
        <v>3000</v>
      </c>
      <c r="E21" s="42">
        <v>0</v>
      </c>
      <c r="F21" s="24">
        <v>3000</v>
      </c>
    </row>
    <row r="22" spans="1:6" ht="14.25" customHeight="1">
      <c r="A22" s="25"/>
      <c r="B22" s="31"/>
      <c r="C22" s="44" t="s">
        <v>29</v>
      </c>
      <c r="D22" s="45"/>
      <c r="E22" s="45"/>
      <c r="F22" s="33"/>
    </row>
    <row r="23" spans="1:6" ht="14.25" customHeight="1">
      <c r="A23" s="25"/>
      <c r="B23" s="22" t="s">
        <v>15</v>
      </c>
      <c r="C23" s="23" t="s">
        <v>16</v>
      </c>
      <c r="D23" s="24">
        <v>110000</v>
      </c>
      <c r="E23" s="24">
        <v>0</v>
      </c>
      <c r="F23" s="24">
        <v>110000</v>
      </c>
    </row>
    <row r="24" spans="1:6" ht="14.25" customHeight="1">
      <c r="A24" s="25"/>
      <c r="B24" s="26"/>
      <c r="C24" s="27" t="s">
        <v>30</v>
      </c>
      <c r="D24" s="28"/>
      <c r="E24" s="28"/>
      <c r="F24" s="29"/>
    </row>
    <row r="25" spans="1:6" ht="14.25" customHeight="1">
      <c r="A25" s="46"/>
      <c r="B25" s="31"/>
      <c r="C25" s="32" t="s">
        <v>18</v>
      </c>
      <c r="D25" s="33"/>
      <c r="E25" s="33"/>
      <c r="F25" s="33"/>
    </row>
    <row r="26" spans="1:6" ht="19.5" customHeight="1">
      <c r="A26" s="47">
        <v>750</v>
      </c>
      <c r="B26" s="37"/>
      <c r="C26" s="11" t="s">
        <v>31</v>
      </c>
      <c r="D26" s="48">
        <f>SUM(D27:D31)</f>
        <v>38752</v>
      </c>
      <c r="E26" s="48">
        <f>SUM(E27:E31)</f>
        <v>0</v>
      </c>
      <c r="F26" s="48">
        <f>SUM(F27:F31)</f>
        <v>38752</v>
      </c>
    </row>
    <row r="27" spans="1:6" ht="14.25" customHeight="1">
      <c r="A27" s="21"/>
      <c r="B27" s="22">
        <v>2010</v>
      </c>
      <c r="C27" s="23" t="s">
        <v>32</v>
      </c>
      <c r="D27" s="24">
        <v>38039</v>
      </c>
      <c r="E27" s="24">
        <v>0</v>
      </c>
      <c r="F27" s="24">
        <v>38039</v>
      </c>
    </row>
    <row r="28" spans="1:6" ht="14.25" customHeight="1">
      <c r="A28" s="25"/>
      <c r="B28" s="26"/>
      <c r="C28" s="49" t="s">
        <v>33</v>
      </c>
      <c r="D28" s="29"/>
      <c r="E28" s="29"/>
      <c r="F28" s="29"/>
    </row>
    <row r="29" spans="1:6" ht="14.25" customHeight="1">
      <c r="A29" s="30"/>
      <c r="B29" s="31"/>
      <c r="C29" s="32" t="s">
        <v>34</v>
      </c>
      <c r="D29" s="33"/>
      <c r="E29" s="33"/>
      <c r="F29" s="33"/>
    </row>
    <row r="30" spans="1:6" ht="14.25" customHeight="1">
      <c r="A30" s="30"/>
      <c r="B30" s="22">
        <v>2360</v>
      </c>
      <c r="C30" s="23" t="s">
        <v>35</v>
      </c>
      <c r="D30" s="24">
        <v>713</v>
      </c>
      <c r="E30" s="24">
        <v>0</v>
      </c>
      <c r="F30" s="24">
        <v>713</v>
      </c>
    </row>
    <row r="31" spans="1:6" ht="14.25" customHeight="1">
      <c r="A31" s="50"/>
      <c r="B31" s="31"/>
      <c r="C31" s="32" t="s">
        <v>36</v>
      </c>
      <c r="D31" s="33"/>
      <c r="E31" s="33"/>
      <c r="F31" s="33"/>
    </row>
    <row r="32" spans="1:6" ht="14.25" customHeight="1">
      <c r="A32" s="7">
        <v>751</v>
      </c>
      <c r="B32" s="34"/>
      <c r="C32" s="12" t="s">
        <v>37</v>
      </c>
      <c r="D32" s="35">
        <f>SUM(D34)</f>
        <v>414</v>
      </c>
      <c r="E32" s="35">
        <f>SUM(E34)</f>
        <v>0</v>
      </c>
      <c r="F32" s="35">
        <f>SUM(F34)</f>
        <v>414</v>
      </c>
    </row>
    <row r="33" spans="1:6" ht="14.25" customHeight="1">
      <c r="A33" s="51"/>
      <c r="B33" s="37"/>
      <c r="C33" s="11" t="s">
        <v>38</v>
      </c>
      <c r="D33" s="38"/>
      <c r="E33" s="38"/>
      <c r="F33" s="48"/>
    </row>
    <row r="34" spans="1:6" ht="14.25" customHeight="1">
      <c r="A34" s="52"/>
      <c r="B34" s="22">
        <v>2010</v>
      </c>
      <c r="C34" s="23" t="s">
        <v>32</v>
      </c>
      <c r="D34" s="24">
        <v>414</v>
      </c>
      <c r="E34" s="24">
        <v>0</v>
      </c>
      <c r="F34" s="24">
        <v>414</v>
      </c>
    </row>
    <row r="35" spans="1:6" ht="14.25" customHeight="1">
      <c r="A35" s="30"/>
      <c r="B35" s="26"/>
      <c r="C35" s="49" t="s">
        <v>33</v>
      </c>
      <c r="D35" s="29"/>
      <c r="E35" s="29"/>
      <c r="F35" s="29"/>
    </row>
    <row r="36" spans="1:6" ht="14.25" customHeight="1">
      <c r="A36" s="50"/>
      <c r="B36" s="31"/>
      <c r="C36" s="32" t="s">
        <v>34</v>
      </c>
      <c r="D36" s="33"/>
      <c r="E36" s="33"/>
      <c r="F36" s="33"/>
    </row>
    <row r="37" spans="1:6" ht="14.25" customHeight="1">
      <c r="A37" s="7">
        <v>754</v>
      </c>
      <c r="B37" s="34"/>
      <c r="C37" s="12" t="s">
        <v>39</v>
      </c>
      <c r="D37" s="35">
        <f>SUM(D39:D41)</f>
        <v>450</v>
      </c>
      <c r="E37" s="35">
        <f>SUM(E39:E41)</f>
        <v>0</v>
      </c>
      <c r="F37" s="35">
        <f>SUM(F39:F41)</f>
        <v>450</v>
      </c>
    </row>
    <row r="38" spans="1:6" ht="14.25" customHeight="1">
      <c r="A38" s="51"/>
      <c r="B38" s="37"/>
      <c r="C38" s="11" t="s">
        <v>40</v>
      </c>
      <c r="D38" s="38"/>
      <c r="E38" s="38"/>
      <c r="F38" s="48"/>
    </row>
    <row r="39" spans="1:6" ht="14.25" customHeight="1">
      <c r="A39" s="52"/>
      <c r="B39" s="22">
        <v>2010</v>
      </c>
      <c r="C39" s="23" t="s">
        <v>32</v>
      </c>
      <c r="D39" s="24">
        <v>450</v>
      </c>
      <c r="E39" s="24">
        <v>0</v>
      </c>
      <c r="F39" s="24">
        <v>450</v>
      </c>
    </row>
    <row r="40" spans="1:6" ht="14.25" customHeight="1">
      <c r="A40" s="30"/>
      <c r="B40" s="26"/>
      <c r="C40" s="49" t="s">
        <v>33</v>
      </c>
      <c r="D40" s="29"/>
      <c r="E40" s="29"/>
      <c r="F40" s="29"/>
    </row>
    <row r="41" spans="1:6" ht="14.25" customHeight="1">
      <c r="A41" s="50"/>
      <c r="B41" s="31"/>
      <c r="C41" s="32" t="s">
        <v>34</v>
      </c>
      <c r="D41" s="33"/>
      <c r="E41" s="33"/>
      <c r="F41" s="33"/>
    </row>
    <row r="42" spans="1:6" ht="12.75" customHeight="1">
      <c r="A42" s="53">
        <v>756</v>
      </c>
      <c r="B42" s="34"/>
      <c r="C42" s="12" t="s">
        <v>41</v>
      </c>
      <c r="D42" s="35">
        <f>SUM(D46:D64)</f>
        <v>1875343</v>
      </c>
      <c r="E42" s="35">
        <f>SUM(E46:E64)</f>
        <v>0</v>
      </c>
      <c r="F42" s="35">
        <f>SUM(F46:F64)</f>
        <v>1875343</v>
      </c>
    </row>
    <row r="43" spans="1:6" ht="12.75" customHeight="1">
      <c r="A43" s="54"/>
      <c r="B43" s="55"/>
      <c r="C43" s="9" t="s">
        <v>42</v>
      </c>
      <c r="D43" s="56"/>
      <c r="E43" s="56"/>
      <c r="F43" s="57"/>
    </row>
    <row r="44" spans="1:6" ht="12.75" customHeight="1">
      <c r="A44" s="54"/>
      <c r="B44" s="55"/>
      <c r="C44" s="9" t="s">
        <v>43</v>
      </c>
      <c r="D44" s="56"/>
      <c r="E44" s="56"/>
      <c r="F44" s="57"/>
    </row>
    <row r="45" spans="1:6" ht="12.75" customHeight="1">
      <c r="A45" s="51"/>
      <c r="B45" s="37"/>
      <c r="C45" s="11" t="s">
        <v>44</v>
      </c>
      <c r="D45" s="38"/>
      <c r="E45" s="38"/>
      <c r="F45" s="39"/>
    </row>
    <row r="46" spans="1:6" ht="14.25" customHeight="1">
      <c r="A46" s="52"/>
      <c r="B46" s="58" t="s">
        <v>45</v>
      </c>
      <c r="C46" s="59" t="s">
        <v>46</v>
      </c>
      <c r="D46" s="60">
        <v>618143</v>
      </c>
      <c r="E46" s="60">
        <v>0</v>
      </c>
      <c r="F46" s="60">
        <v>618143</v>
      </c>
    </row>
    <row r="47" spans="1:6" ht="14.25" customHeight="1">
      <c r="A47" s="30"/>
      <c r="B47" s="58" t="s">
        <v>47</v>
      </c>
      <c r="C47" s="59" t="s">
        <v>48</v>
      </c>
      <c r="D47" s="60">
        <v>2000</v>
      </c>
      <c r="E47" s="60">
        <v>0</v>
      </c>
      <c r="F47" s="60">
        <v>2000</v>
      </c>
    </row>
    <row r="48" spans="1:6" ht="14.25" customHeight="1">
      <c r="A48" s="30"/>
      <c r="B48" s="58" t="s">
        <v>49</v>
      </c>
      <c r="C48" s="59" t="s">
        <v>50</v>
      </c>
      <c r="D48" s="60">
        <v>610000</v>
      </c>
      <c r="E48" s="60">
        <v>0</v>
      </c>
      <c r="F48" s="60">
        <v>610000</v>
      </c>
    </row>
    <row r="49" spans="1:6" ht="14.25" customHeight="1">
      <c r="A49" s="30"/>
      <c r="B49" s="58" t="s">
        <v>51</v>
      </c>
      <c r="C49" s="59" t="s">
        <v>52</v>
      </c>
      <c r="D49" s="60">
        <v>483500</v>
      </c>
      <c r="E49" s="60">
        <v>0</v>
      </c>
      <c r="F49" s="60">
        <v>483500</v>
      </c>
    </row>
    <row r="50" spans="1:6" ht="14.25" customHeight="1">
      <c r="A50" s="30"/>
      <c r="B50" s="58" t="s">
        <v>53</v>
      </c>
      <c r="C50" s="59" t="s">
        <v>54</v>
      </c>
      <c r="D50" s="60">
        <v>44000</v>
      </c>
      <c r="E50" s="60">
        <v>0</v>
      </c>
      <c r="F50" s="60">
        <v>44000</v>
      </c>
    </row>
    <row r="51" spans="1:6" ht="14.25" customHeight="1">
      <c r="A51" s="30"/>
      <c r="B51" s="58" t="s">
        <v>55</v>
      </c>
      <c r="C51" s="59" t="s">
        <v>56</v>
      </c>
      <c r="D51" s="60">
        <v>25000</v>
      </c>
      <c r="E51" s="60">
        <v>0</v>
      </c>
      <c r="F51" s="60">
        <v>25000</v>
      </c>
    </row>
    <row r="52" spans="1:6" ht="14.25" customHeight="1">
      <c r="A52" s="61"/>
      <c r="B52" s="61"/>
      <c r="C52" s="61"/>
      <c r="D52" s="61"/>
      <c r="E52" s="61"/>
      <c r="F52" s="61"/>
    </row>
    <row r="53" ht="14.25" customHeight="1"/>
    <row r="54" spans="1:6" ht="14.25" customHeight="1">
      <c r="A54" s="62"/>
      <c r="B54" s="63"/>
      <c r="C54" s="64"/>
      <c r="D54" s="65"/>
      <c r="E54" s="65"/>
      <c r="F54" s="65"/>
    </row>
    <row r="55" spans="1:6" ht="14.25" customHeight="1">
      <c r="A55" s="52"/>
      <c r="B55" s="22" t="s">
        <v>57</v>
      </c>
      <c r="C55" s="23" t="s">
        <v>58</v>
      </c>
      <c r="D55" s="24">
        <v>20000</v>
      </c>
      <c r="E55" s="24">
        <v>0</v>
      </c>
      <c r="F55" s="24">
        <v>20000</v>
      </c>
    </row>
    <row r="56" spans="1:6" ht="14.25" customHeight="1">
      <c r="A56" s="30"/>
      <c r="B56" s="31"/>
      <c r="C56" s="32" t="s">
        <v>59</v>
      </c>
      <c r="D56" s="33"/>
      <c r="E56" s="33"/>
      <c r="F56" s="33"/>
    </row>
    <row r="57" spans="1:6" ht="14.25" customHeight="1">
      <c r="A57" s="30"/>
      <c r="B57" s="58" t="s">
        <v>60</v>
      </c>
      <c r="C57" s="59" t="s">
        <v>61</v>
      </c>
      <c r="D57" s="60">
        <v>1000</v>
      </c>
      <c r="E57" s="60">
        <v>0</v>
      </c>
      <c r="F57" s="60">
        <v>1000</v>
      </c>
    </row>
    <row r="58" spans="1:6" ht="14.25" customHeight="1">
      <c r="A58" s="30"/>
      <c r="B58" s="58" t="s">
        <v>62</v>
      </c>
      <c r="C58" s="59" t="s">
        <v>63</v>
      </c>
      <c r="D58" s="60">
        <v>16000</v>
      </c>
      <c r="E58" s="60">
        <v>0</v>
      </c>
      <c r="F58" s="60">
        <v>16000</v>
      </c>
    </row>
    <row r="59" spans="1:6" ht="14.25" customHeight="1">
      <c r="A59" s="30"/>
      <c r="B59" s="58" t="s">
        <v>64</v>
      </c>
      <c r="C59" s="59" t="s">
        <v>65</v>
      </c>
      <c r="D59" s="60">
        <v>300</v>
      </c>
      <c r="E59" s="60">
        <v>0</v>
      </c>
      <c r="F59" s="60">
        <v>300</v>
      </c>
    </row>
    <row r="60" spans="1:6" ht="14.25" customHeight="1">
      <c r="A60" s="30"/>
      <c r="B60" s="26" t="s">
        <v>66</v>
      </c>
      <c r="C60" s="49" t="s">
        <v>67</v>
      </c>
      <c r="D60" s="29">
        <v>2000</v>
      </c>
      <c r="E60" s="24">
        <v>0</v>
      </c>
      <c r="F60" s="29">
        <v>2000</v>
      </c>
    </row>
    <row r="61" spans="1:6" ht="14.25" customHeight="1">
      <c r="A61" s="30"/>
      <c r="B61" s="26"/>
      <c r="C61" s="49" t="s">
        <v>68</v>
      </c>
      <c r="D61" s="29"/>
      <c r="E61" s="33"/>
      <c r="F61" s="29"/>
    </row>
    <row r="62" spans="1:6" ht="14.25" customHeight="1">
      <c r="A62" s="30"/>
      <c r="B62" s="58" t="s">
        <v>69</v>
      </c>
      <c r="C62" s="59" t="s">
        <v>70</v>
      </c>
      <c r="D62" s="60">
        <v>50000</v>
      </c>
      <c r="E62" s="60">
        <v>0</v>
      </c>
      <c r="F62" s="60">
        <v>50000</v>
      </c>
    </row>
    <row r="63" spans="1:6" ht="14.25" customHeight="1">
      <c r="A63" s="30"/>
      <c r="B63" s="58" t="s">
        <v>71</v>
      </c>
      <c r="C63" s="59" t="s">
        <v>72</v>
      </c>
      <c r="D63" s="60">
        <v>300</v>
      </c>
      <c r="E63" s="60">
        <v>0</v>
      </c>
      <c r="F63" s="60">
        <v>300</v>
      </c>
    </row>
    <row r="64" spans="1:6" ht="14.25" customHeight="1">
      <c r="A64" s="50"/>
      <c r="B64" s="58" t="s">
        <v>73</v>
      </c>
      <c r="C64" s="59" t="s">
        <v>74</v>
      </c>
      <c r="D64" s="60">
        <v>3100</v>
      </c>
      <c r="E64" s="60">
        <v>0</v>
      </c>
      <c r="F64" s="60">
        <v>3100</v>
      </c>
    </row>
    <row r="65" spans="1:6" ht="14.25" customHeight="1">
      <c r="A65" s="17">
        <v>758</v>
      </c>
      <c r="B65" s="18"/>
      <c r="C65" s="19" t="s">
        <v>75</v>
      </c>
      <c r="D65" s="20">
        <f>SUM(D66:D68)</f>
        <v>2643008</v>
      </c>
      <c r="E65" s="20">
        <f>SUM(E66:E68)</f>
        <v>0</v>
      </c>
      <c r="F65" s="20">
        <f>SUM(F66:F68)</f>
        <v>2643008</v>
      </c>
    </row>
    <row r="66" spans="1:6" ht="14.25" customHeight="1">
      <c r="A66" s="52"/>
      <c r="B66" s="58">
        <v>2920</v>
      </c>
      <c r="C66" s="59" t="s">
        <v>76</v>
      </c>
      <c r="D66" s="60">
        <v>1561974</v>
      </c>
      <c r="E66" s="60">
        <v>0</v>
      </c>
      <c r="F66" s="60">
        <v>1561974</v>
      </c>
    </row>
    <row r="67" spans="1:6" ht="14.25" customHeight="1">
      <c r="A67" s="30"/>
      <c r="B67" s="58">
        <v>2920</v>
      </c>
      <c r="C67" s="59" t="s">
        <v>77</v>
      </c>
      <c r="D67" s="60">
        <v>1061034</v>
      </c>
      <c r="E67" s="60">
        <v>0</v>
      </c>
      <c r="F67" s="60">
        <v>1061034</v>
      </c>
    </row>
    <row r="68" spans="1:6" ht="14.25" customHeight="1">
      <c r="A68" s="50"/>
      <c r="B68" s="58" t="s">
        <v>78</v>
      </c>
      <c r="C68" s="59" t="s">
        <v>79</v>
      </c>
      <c r="D68" s="60">
        <v>20000</v>
      </c>
      <c r="E68" s="60">
        <v>0</v>
      </c>
      <c r="F68" s="60">
        <v>20000</v>
      </c>
    </row>
    <row r="69" spans="1:6" ht="14.25" customHeight="1">
      <c r="A69" s="17">
        <v>801</v>
      </c>
      <c r="B69" s="19"/>
      <c r="C69" s="19" t="s">
        <v>80</v>
      </c>
      <c r="D69" s="20">
        <f>SUM(D70:D74)</f>
        <v>27950</v>
      </c>
      <c r="E69" s="20">
        <f>SUM(E70:E74)</f>
        <v>0</v>
      </c>
      <c r="F69" s="20">
        <f>SUM(F70:F74)</f>
        <v>27950</v>
      </c>
    </row>
    <row r="70" spans="1:6" ht="14.25" customHeight="1">
      <c r="A70" s="66"/>
      <c r="B70" s="22" t="s">
        <v>24</v>
      </c>
      <c r="C70" s="59" t="s">
        <v>25</v>
      </c>
      <c r="D70" s="60">
        <v>20000</v>
      </c>
      <c r="E70" s="60">
        <v>0</v>
      </c>
      <c r="F70" s="60">
        <v>20000</v>
      </c>
    </row>
    <row r="71" spans="1:6" ht="14.25" customHeight="1">
      <c r="A71" s="66"/>
      <c r="B71" s="22">
        <v>2708</v>
      </c>
      <c r="C71" s="23" t="s">
        <v>81</v>
      </c>
      <c r="D71" s="24">
        <v>5962</v>
      </c>
      <c r="E71" s="24">
        <v>0</v>
      </c>
      <c r="F71" s="24">
        <v>5962</v>
      </c>
    </row>
    <row r="72" spans="1:6" ht="14.25" customHeight="1">
      <c r="A72" s="66"/>
      <c r="B72" s="22"/>
      <c r="C72" s="67" t="s">
        <v>82</v>
      </c>
      <c r="D72" s="68"/>
      <c r="E72" s="68"/>
      <c r="F72" s="68"/>
    </row>
    <row r="73" spans="1:6" ht="14.25" customHeight="1">
      <c r="A73" s="66"/>
      <c r="B73" s="69">
        <v>2709</v>
      </c>
      <c r="C73" s="23" t="s">
        <v>81</v>
      </c>
      <c r="D73" s="70">
        <v>1988</v>
      </c>
      <c r="E73" s="24">
        <v>0</v>
      </c>
      <c r="F73" s="24">
        <v>1988</v>
      </c>
    </row>
    <row r="74" spans="1:6" ht="14.25" customHeight="1">
      <c r="A74" s="66"/>
      <c r="B74" s="69"/>
      <c r="C74" s="67" t="s">
        <v>82</v>
      </c>
      <c r="D74" s="71"/>
      <c r="E74" s="68"/>
      <c r="F74" s="68"/>
    </row>
    <row r="75" spans="1:6" ht="14.25" customHeight="1">
      <c r="A75" s="17">
        <v>851</v>
      </c>
      <c r="B75" s="19"/>
      <c r="C75" s="19" t="s">
        <v>83</v>
      </c>
      <c r="D75" s="20">
        <f>SUM(D76)</f>
        <v>39000</v>
      </c>
      <c r="E75" s="20">
        <f>SUM(E76)</f>
        <v>0</v>
      </c>
      <c r="F75" s="20">
        <f>SUM(F76)</f>
        <v>39000</v>
      </c>
    </row>
    <row r="76" spans="1:6" ht="14.25" customHeight="1">
      <c r="A76" s="72"/>
      <c r="B76" s="58" t="s">
        <v>84</v>
      </c>
      <c r="C76" s="59" t="s">
        <v>85</v>
      </c>
      <c r="D76" s="60">
        <v>39000</v>
      </c>
      <c r="E76" s="60">
        <v>0</v>
      </c>
      <c r="F76" s="60">
        <v>39000</v>
      </c>
    </row>
    <row r="77" spans="1:6" ht="14.25" customHeight="1">
      <c r="A77" s="17">
        <v>852</v>
      </c>
      <c r="B77" s="19"/>
      <c r="C77" s="19" t="s">
        <v>86</v>
      </c>
      <c r="D77" s="20">
        <f>SUM(D78:D82)</f>
        <v>1087617</v>
      </c>
      <c r="E77" s="20">
        <f>SUM(E78:E82)</f>
        <v>0</v>
      </c>
      <c r="F77" s="20">
        <f>SUM(F78:F82)</f>
        <v>1087617</v>
      </c>
    </row>
    <row r="78" spans="1:6" ht="14.25" customHeight="1">
      <c r="A78" s="52"/>
      <c r="B78" s="22">
        <v>2010</v>
      </c>
      <c r="C78" s="23" t="s">
        <v>32</v>
      </c>
      <c r="D78" s="24">
        <v>1004195</v>
      </c>
      <c r="E78" s="24">
        <v>0</v>
      </c>
      <c r="F78" s="24">
        <v>1004195</v>
      </c>
    </row>
    <row r="79" spans="1:6" ht="14.25" customHeight="1">
      <c r="A79" s="30"/>
      <c r="B79" s="26"/>
      <c r="C79" s="49" t="s">
        <v>33</v>
      </c>
      <c r="D79" s="29"/>
      <c r="E79" s="29"/>
      <c r="F79" s="29"/>
    </row>
    <row r="80" spans="1:6" ht="14.25" customHeight="1">
      <c r="A80" s="30"/>
      <c r="B80" s="31"/>
      <c r="C80" s="32" t="s">
        <v>34</v>
      </c>
      <c r="D80" s="33"/>
      <c r="E80" s="33"/>
      <c r="F80" s="33"/>
    </row>
    <row r="81" spans="1:6" ht="14.25" customHeight="1">
      <c r="A81" s="30"/>
      <c r="B81" s="22">
        <v>2030</v>
      </c>
      <c r="C81" s="23" t="s">
        <v>87</v>
      </c>
      <c r="D81" s="24">
        <v>83422</v>
      </c>
      <c r="E81" s="24">
        <v>0</v>
      </c>
      <c r="F81" s="24">
        <v>83422</v>
      </c>
    </row>
    <row r="82" spans="1:6" ht="14.25" customHeight="1">
      <c r="A82" s="50"/>
      <c r="B82" s="26"/>
      <c r="C82" s="49" t="s">
        <v>88</v>
      </c>
      <c r="D82" s="29"/>
      <c r="E82" s="29"/>
      <c r="F82" s="29"/>
    </row>
    <row r="83" spans="1:6" ht="14.25" customHeight="1">
      <c r="A83" s="19" t="s">
        <v>89</v>
      </c>
      <c r="B83" s="19"/>
      <c r="C83" s="19"/>
      <c r="D83" s="20">
        <f>SUM(D11+D15+D17+D20++D26+D32+D37+D42+D65+D69+D75+D77)</f>
        <v>5900034</v>
      </c>
      <c r="E83" s="20">
        <f>SUM(E15+E17+E20+E26+E32+E37+E42+E65+E69+E75+E77)</f>
        <v>0</v>
      </c>
      <c r="F83" s="20">
        <f>SUM(F11+F15+F17+F20++F26+F32+F37+F42+F65+F69+F75+F77)</f>
        <v>5900034</v>
      </c>
    </row>
    <row r="84" spans="2:6" ht="12.75">
      <c r="B84" s="73"/>
      <c r="C84" s="73"/>
      <c r="D84" s="73"/>
      <c r="E84" s="73"/>
      <c r="F84" s="73"/>
    </row>
    <row r="85" spans="2:6" ht="12.75">
      <c r="B85" s="73"/>
      <c r="C85" s="73"/>
      <c r="D85" s="73"/>
      <c r="E85" s="73"/>
      <c r="F85" s="73"/>
    </row>
    <row r="86" spans="2:6" ht="12.75">
      <c r="B86" s="73"/>
      <c r="C86" s="73"/>
      <c r="D86" s="73"/>
      <c r="E86" s="73"/>
      <c r="F86" s="73"/>
    </row>
    <row r="87" spans="2:6" ht="12.75">
      <c r="B87" s="73"/>
      <c r="C87" s="73"/>
      <c r="D87" s="73"/>
      <c r="E87" s="73"/>
      <c r="F87" s="73"/>
    </row>
    <row r="88" spans="2:6" ht="12.75">
      <c r="B88" s="73"/>
      <c r="C88" s="73"/>
      <c r="D88" s="73"/>
      <c r="E88" s="73"/>
      <c r="F88" s="73"/>
    </row>
    <row r="89" spans="2:6" ht="12.75">
      <c r="B89" s="73"/>
      <c r="C89" s="73"/>
      <c r="D89" s="73"/>
      <c r="E89" s="73"/>
      <c r="F89" s="73"/>
    </row>
    <row r="90" spans="2:6" ht="12.75">
      <c r="B90" s="73"/>
      <c r="C90" s="73"/>
      <c r="D90" s="73"/>
      <c r="E90" s="73"/>
      <c r="F90" s="73"/>
    </row>
    <row r="91" spans="2:6" ht="12.75">
      <c r="B91" s="73"/>
      <c r="C91" s="73"/>
      <c r="D91" s="73"/>
      <c r="E91" s="73"/>
      <c r="F91" s="73"/>
    </row>
    <row r="92" spans="2:6" ht="12.75">
      <c r="B92" s="73"/>
      <c r="C92" s="73"/>
      <c r="D92" s="73"/>
      <c r="E92" s="73"/>
      <c r="F92" s="73"/>
    </row>
  </sheetData>
  <mergeCells count="11">
    <mergeCell ref="C1:F1"/>
    <mergeCell ref="C2:F2"/>
    <mergeCell ref="C3:F3"/>
    <mergeCell ref="E7:F7"/>
    <mergeCell ref="A8:A9"/>
    <mergeCell ref="B8:B9"/>
    <mergeCell ref="C8:C9"/>
    <mergeCell ref="A70:A74"/>
    <mergeCell ref="B71:B72"/>
    <mergeCell ref="B73:B74"/>
    <mergeCell ref="A83:C83"/>
  </mergeCells>
  <printOptions horizontalCentered="1"/>
  <pageMargins left="0.53125" right="0.5402777777777777" top="0.5118055555555555" bottom="0.5902777777777778" header="0.5118055555555555" footer="0.5118055555555555"/>
  <pageSetup horizontalDpi="300" verticalDpi="300" orientation="portrait" paperSize="9" scale="9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5"/>
  <sheetViews>
    <sheetView showGridLines="0" workbookViewId="0" topLeftCell="A1">
      <selection activeCell="C10" sqref="C10"/>
    </sheetView>
  </sheetViews>
  <sheetFormatPr defaultColWidth="9.00390625" defaultRowHeight="12.75"/>
  <cols>
    <col min="1" max="1" width="5.25390625" style="73" customWidth="1"/>
    <col min="2" max="2" width="59.625" style="73" customWidth="1"/>
    <col min="3" max="3" width="15.125" style="73" customWidth="1"/>
    <col min="4" max="16384" width="9.125" style="73" customWidth="1"/>
  </cols>
  <sheetData>
    <row r="1" spans="1:10" ht="19.5" customHeight="1">
      <c r="A1" s="4" t="s">
        <v>271</v>
      </c>
      <c r="B1" s="4"/>
      <c r="C1" s="4"/>
      <c r="D1" s="335"/>
      <c r="E1" s="335"/>
      <c r="F1" s="335"/>
      <c r="G1" s="335"/>
      <c r="H1" s="335"/>
      <c r="I1" s="335"/>
      <c r="J1" s="335"/>
    </row>
    <row r="2" spans="1:7" ht="19.5" customHeight="1">
      <c r="A2" s="4" t="s">
        <v>272</v>
      </c>
      <c r="B2" s="4"/>
      <c r="C2" s="4"/>
      <c r="D2" s="335"/>
      <c r="E2" s="335"/>
      <c r="F2" s="335"/>
      <c r="G2" s="335"/>
    </row>
    <row r="4" ht="12.75">
      <c r="C4" s="189" t="s">
        <v>174</v>
      </c>
    </row>
    <row r="5" spans="1:10" ht="19.5" customHeight="1">
      <c r="A5" s="285" t="s">
        <v>175</v>
      </c>
      <c r="B5" s="285" t="s">
        <v>273</v>
      </c>
      <c r="C5" s="285" t="s">
        <v>274</v>
      </c>
      <c r="D5" s="340"/>
      <c r="E5" s="340"/>
      <c r="F5" s="340"/>
      <c r="G5" s="340"/>
      <c r="H5" s="340"/>
      <c r="I5" s="341"/>
      <c r="J5" s="341"/>
    </row>
    <row r="6" spans="1:10" ht="9.75" customHeight="1">
      <c r="A6" s="342">
        <v>1</v>
      </c>
      <c r="B6" s="342">
        <v>2</v>
      </c>
      <c r="C6" s="342">
        <v>3</v>
      </c>
      <c r="D6" s="340"/>
      <c r="E6" s="340"/>
      <c r="F6" s="340"/>
      <c r="G6" s="340"/>
      <c r="H6" s="340"/>
      <c r="I6" s="341"/>
      <c r="J6" s="341"/>
    </row>
    <row r="7" spans="1:10" ht="19.5" customHeight="1">
      <c r="A7" s="285" t="s">
        <v>275</v>
      </c>
      <c r="B7" s="343" t="s">
        <v>276</v>
      </c>
      <c r="C7" s="344">
        <v>606</v>
      </c>
      <c r="D7" s="340"/>
      <c r="E7" s="340"/>
      <c r="F7" s="340"/>
      <c r="G7" s="340"/>
      <c r="H7" s="340"/>
      <c r="I7" s="341"/>
      <c r="J7" s="341"/>
    </row>
    <row r="8" spans="1:10" ht="19.5" customHeight="1">
      <c r="A8" s="338" t="s">
        <v>277</v>
      </c>
      <c r="B8" s="345" t="s">
        <v>278</v>
      </c>
      <c r="C8" s="303">
        <v>2000</v>
      </c>
      <c r="D8" s="340"/>
      <c r="E8" s="340"/>
      <c r="F8" s="340"/>
      <c r="G8" s="340"/>
      <c r="H8" s="340"/>
      <c r="I8" s="341"/>
      <c r="J8" s="341"/>
    </row>
    <row r="9" spans="1:10" ht="19.5" customHeight="1">
      <c r="A9" s="346" t="s">
        <v>190</v>
      </c>
      <c r="B9" s="347" t="s">
        <v>279</v>
      </c>
      <c r="C9" s="348">
        <v>100</v>
      </c>
      <c r="D9" s="340"/>
      <c r="E9" s="340"/>
      <c r="F9" s="340"/>
      <c r="G9" s="340"/>
      <c r="H9" s="340"/>
      <c r="I9" s="341"/>
      <c r="J9" s="341"/>
    </row>
    <row r="10" spans="1:10" ht="19.5" customHeight="1">
      <c r="A10" s="299" t="s">
        <v>197</v>
      </c>
      <c r="B10" s="349" t="s">
        <v>280</v>
      </c>
      <c r="C10" s="301">
        <v>1900</v>
      </c>
      <c r="D10" s="340"/>
      <c r="E10" s="340"/>
      <c r="F10" s="340"/>
      <c r="G10" s="340"/>
      <c r="H10" s="340"/>
      <c r="I10" s="341"/>
      <c r="J10" s="341"/>
    </row>
    <row r="11" spans="1:10" ht="19.5" customHeight="1">
      <c r="A11" s="285" t="s">
        <v>281</v>
      </c>
      <c r="B11" s="343" t="s">
        <v>282</v>
      </c>
      <c r="C11" s="344">
        <v>2000</v>
      </c>
      <c r="D11" s="340"/>
      <c r="E11" s="340"/>
      <c r="F11" s="340"/>
      <c r="G11" s="340"/>
      <c r="H11" s="340"/>
      <c r="I11" s="341"/>
      <c r="J11" s="341"/>
    </row>
    <row r="12" spans="1:10" ht="19.5" customHeight="1">
      <c r="A12" s="295" t="s">
        <v>190</v>
      </c>
      <c r="B12" s="350" t="s">
        <v>99</v>
      </c>
      <c r="C12" s="297">
        <v>2000</v>
      </c>
      <c r="D12" s="340"/>
      <c r="E12" s="340"/>
      <c r="F12" s="340"/>
      <c r="G12" s="340"/>
      <c r="H12" s="340"/>
      <c r="I12" s="341"/>
      <c r="J12" s="341"/>
    </row>
    <row r="13" spans="1:10" ht="15" customHeight="1">
      <c r="A13" s="299"/>
      <c r="B13" s="349" t="s">
        <v>283</v>
      </c>
      <c r="C13" s="301">
        <v>1000</v>
      </c>
      <c r="D13" s="340"/>
      <c r="E13" s="340"/>
      <c r="F13" s="340"/>
      <c r="G13" s="340"/>
      <c r="H13" s="340"/>
      <c r="I13" s="341"/>
      <c r="J13" s="341"/>
    </row>
    <row r="14" spans="1:10" ht="15" customHeight="1">
      <c r="A14" s="299"/>
      <c r="B14" s="349" t="s">
        <v>284</v>
      </c>
      <c r="C14" s="301">
        <v>1000</v>
      </c>
      <c r="D14" s="340"/>
      <c r="E14" s="340"/>
      <c r="F14" s="340"/>
      <c r="G14" s="340"/>
      <c r="H14" s="340"/>
      <c r="I14" s="341"/>
      <c r="J14" s="341"/>
    </row>
    <row r="15" spans="1:10" ht="19.5" customHeight="1">
      <c r="A15" s="285" t="s">
        <v>285</v>
      </c>
      <c r="B15" s="343" t="s">
        <v>286</v>
      </c>
      <c r="C15" s="344">
        <v>606</v>
      </c>
      <c r="D15" s="340"/>
      <c r="E15" s="340"/>
      <c r="F15" s="340"/>
      <c r="G15" s="340"/>
      <c r="H15" s="340"/>
      <c r="I15" s="341"/>
      <c r="J15" s="341"/>
    </row>
    <row r="16" spans="1:10" ht="15">
      <c r="A16" s="340"/>
      <c r="B16" s="340"/>
      <c r="C16" s="340"/>
      <c r="D16" s="340"/>
      <c r="E16" s="340"/>
      <c r="F16" s="340"/>
      <c r="G16" s="340"/>
      <c r="H16" s="340"/>
      <c r="I16" s="341"/>
      <c r="J16" s="341"/>
    </row>
    <row r="17" spans="1:10" ht="15">
      <c r="A17" s="340"/>
      <c r="B17" s="340"/>
      <c r="C17" s="340"/>
      <c r="D17" s="340"/>
      <c r="E17" s="340"/>
      <c r="F17" s="340"/>
      <c r="G17" s="340"/>
      <c r="H17" s="340"/>
      <c r="I17" s="341"/>
      <c r="J17" s="341"/>
    </row>
    <row r="18" spans="1:10" ht="15">
      <c r="A18" s="340"/>
      <c r="B18" s="340"/>
      <c r="C18" s="340"/>
      <c r="D18" s="340"/>
      <c r="E18" s="340"/>
      <c r="F18" s="340"/>
      <c r="G18" s="340"/>
      <c r="H18" s="340"/>
      <c r="I18" s="341"/>
      <c r="J18" s="341"/>
    </row>
    <row r="19" spans="1:10" ht="15">
      <c r="A19" s="340"/>
      <c r="B19" s="340"/>
      <c r="C19" s="340"/>
      <c r="D19" s="340"/>
      <c r="E19" s="340"/>
      <c r="F19" s="340"/>
      <c r="G19" s="340"/>
      <c r="H19" s="340"/>
      <c r="I19" s="341"/>
      <c r="J19" s="341"/>
    </row>
    <row r="20" spans="1:10" ht="15">
      <c r="A20" s="340"/>
      <c r="B20" s="340"/>
      <c r="C20" s="340"/>
      <c r="D20" s="340"/>
      <c r="E20" s="340"/>
      <c r="F20" s="340"/>
      <c r="G20" s="340"/>
      <c r="H20" s="340"/>
      <c r="I20" s="341"/>
      <c r="J20" s="341"/>
    </row>
    <row r="21" spans="1:10" ht="15">
      <c r="A21" s="340"/>
      <c r="B21" s="340"/>
      <c r="C21" s="340"/>
      <c r="D21" s="340"/>
      <c r="E21" s="340"/>
      <c r="F21" s="340"/>
      <c r="G21" s="340"/>
      <c r="H21" s="340"/>
      <c r="I21" s="341"/>
      <c r="J21" s="341"/>
    </row>
    <row r="22" spans="1:10" ht="15">
      <c r="A22" s="341"/>
      <c r="B22" s="341"/>
      <c r="C22" s="341"/>
      <c r="D22" s="341"/>
      <c r="E22" s="341"/>
      <c r="F22" s="341"/>
      <c r="G22" s="341"/>
      <c r="H22" s="341"/>
      <c r="I22" s="341"/>
      <c r="J22" s="341"/>
    </row>
    <row r="23" spans="1:10" ht="15">
      <c r="A23" s="341"/>
      <c r="B23" s="341"/>
      <c r="C23" s="341"/>
      <c r="D23" s="341"/>
      <c r="E23" s="341"/>
      <c r="F23" s="341"/>
      <c r="G23" s="341"/>
      <c r="H23" s="341"/>
      <c r="I23" s="341"/>
      <c r="J23" s="341"/>
    </row>
    <row r="24" spans="1:10" ht="15">
      <c r="A24" s="341"/>
      <c r="B24" s="341"/>
      <c r="C24" s="341"/>
      <c r="D24" s="341"/>
      <c r="E24" s="341"/>
      <c r="F24" s="341"/>
      <c r="G24" s="341"/>
      <c r="H24" s="341"/>
      <c r="I24" s="341"/>
      <c r="J24" s="341"/>
    </row>
    <row r="25" spans="1:10" ht="15">
      <c r="A25" s="341"/>
      <c r="B25" s="341"/>
      <c r="C25" s="341"/>
      <c r="D25" s="341"/>
      <c r="E25" s="341"/>
      <c r="F25" s="341"/>
      <c r="G25" s="341"/>
      <c r="H25" s="341"/>
      <c r="I25" s="341"/>
      <c r="J25" s="341"/>
    </row>
  </sheetData>
  <mergeCells count="2">
    <mergeCell ref="A1:C1"/>
    <mergeCell ref="A2:C2"/>
  </mergeCells>
  <printOptions horizontalCentered="1"/>
  <pageMargins left="0.5902777777777778" right="0.5902777777777778" top="1.8888888888888888" bottom="0.5902777777777778" header="0.5118055555555555" footer="0.5118055555555555"/>
  <pageSetup horizontalDpi="300" verticalDpi="300" orientation="portrait" paperSize="9"/>
  <headerFooter alignWithMargins="0">
    <oddHeader>&amp;RZałącznik nr 7
 do Uchwały Rady Gminy Kowiesy nr...........
z dnia ................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76"/>
  <sheetViews>
    <sheetView showGridLines="0" workbookViewId="0" topLeftCell="A33">
      <selection activeCell="E57" sqref="E57"/>
    </sheetView>
  </sheetViews>
  <sheetFormatPr defaultColWidth="12.00390625" defaultRowHeight="12.75"/>
  <cols>
    <col min="1" max="1" width="6.125" style="0" customWidth="1"/>
    <col min="2" max="2" width="40.125" style="0" customWidth="1"/>
    <col min="3" max="3" width="13.50390625" style="0" customWidth="1"/>
    <col min="4" max="4" width="12.875" style="0" customWidth="1"/>
    <col min="5" max="5" width="15.00390625" style="0" customWidth="1"/>
    <col min="6" max="6" width="13.125" style="0" customWidth="1"/>
    <col min="7" max="7" width="13.875" style="0" customWidth="1"/>
    <col min="8" max="16384" width="11.625" style="0" customWidth="1"/>
  </cols>
  <sheetData>
    <row r="1" spans="2:7" ht="13.5">
      <c r="B1" s="351"/>
      <c r="C1" s="351"/>
      <c r="D1" s="351"/>
      <c r="E1" s="351"/>
      <c r="F1" s="351"/>
      <c r="G1" s="352" t="s">
        <v>287</v>
      </c>
    </row>
    <row r="2" spans="2:7" ht="13.5">
      <c r="B2" s="351" t="s">
        <v>288</v>
      </c>
      <c r="C2" s="351"/>
      <c r="D2" s="351"/>
      <c r="E2" s="351"/>
      <c r="F2" s="351"/>
      <c r="G2" s="351"/>
    </row>
    <row r="4" spans="6:7" ht="12.75">
      <c r="F4" s="353" t="s">
        <v>174</v>
      </c>
      <c r="G4" s="353"/>
    </row>
    <row r="5" spans="2:7" ht="12.75" customHeight="1">
      <c r="B5" s="354" t="s">
        <v>289</v>
      </c>
      <c r="C5" s="355" t="s">
        <v>290</v>
      </c>
      <c r="D5" s="356" t="s">
        <v>291</v>
      </c>
      <c r="E5" s="357" t="s">
        <v>292</v>
      </c>
      <c r="F5" s="357"/>
      <c r="G5" s="357"/>
    </row>
    <row r="6" spans="2:7" ht="27" customHeight="1">
      <c r="B6" s="354"/>
      <c r="C6" s="354"/>
      <c r="D6" s="358" t="s">
        <v>293</v>
      </c>
      <c r="E6" s="359" t="s">
        <v>294</v>
      </c>
      <c r="F6" s="360" t="s">
        <v>295</v>
      </c>
      <c r="G6" s="361" t="s">
        <v>296</v>
      </c>
    </row>
    <row r="7" spans="2:7" ht="13.5">
      <c r="B7" s="362" t="s">
        <v>297</v>
      </c>
      <c r="C7" s="363">
        <f>SUM(C8:C11)</f>
        <v>130678</v>
      </c>
      <c r="D7" s="364">
        <f>SUM(D8:D11)</f>
        <v>18955</v>
      </c>
      <c r="E7" s="365">
        <f>SUM(E8:E11)</f>
        <v>149633</v>
      </c>
      <c r="F7" s="366">
        <f>SUM(F8:F11)</f>
        <v>0</v>
      </c>
      <c r="G7" s="366">
        <f>SUM(G8:G11)</f>
        <v>149633</v>
      </c>
    </row>
    <row r="8" spans="2:7" ht="13.5">
      <c r="B8" s="367" t="s">
        <v>298</v>
      </c>
      <c r="C8" s="368">
        <v>26960</v>
      </c>
      <c r="D8" s="369"/>
      <c r="E8" s="370">
        <f>SUM(C8+D8)</f>
        <v>26960</v>
      </c>
      <c r="F8" s="371"/>
      <c r="G8" s="371">
        <f>SUM(E8-F8)</f>
        <v>26960</v>
      </c>
    </row>
    <row r="9" spans="2:7" ht="13.5">
      <c r="B9" s="367" t="s">
        <v>299</v>
      </c>
      <c r="C9" s="368">
        <v>82391</v>
      </c>
      <c r="D9" s="369">
        <v>18955</v>
      </c>
      <c r="E9" s="370">
        <f>SUM(C9+D9)</f>
        <v>101346</v>
      </c>
      <c r="F9" s="371"/>
      <c r="G9" s="371">
        <f>SUM(E9-F9)</f>
        <v>101346</v>
      </c>
    </row>
    <row r="10" spans="2:7" ht="13.5">
      <c r="B10" s="367" t="s">
        <v>300</v>
      </c>
      <c r="C10" s="368">
        <v>5158</v>
      </c>
      <c r="D10" s="369"/>
      <c r="E10" s="370">
        <f>SUM(C10+D10)</f>
        <v>5158</v>
      </c>
      <c r="F10" s="371"/>
      <c r="G10" s="371">
        <f>SUM(E10-F10)</f>
        <v>5158</v>
      </c>
    </row>
    <row r="11" spans="2:7" ht="13.5">
      <c r="B11" s="367" t="s">
        <v>301</v>
      </c>
      <c r="C11" s="368">
        <v>16169</v>
      </c>
      <c r="D11" s="369"/>
      <c r="E11" s="370">
        <f>SUM(C11+D11)</f>
        <v>16169</v>
      </c>
      <c r="F11" s="371"/>
      <c r="G11" s="371">
        <f>SUM(E11-F11)</f>
        <v>16169</v>
      </c>
    </row>
    <row r="12" spans="2:7" ht="13.5">
      <c r="B12" s="362" t="s">
        <v>302</v>
      </c>
      <c r="C12" s="363">
        <f>SUM(C13:C22)</f>
        <v>2800884</v>
      </c>
      <c r="D12" s="364">
        <f>SUM(D13:D22)</f>
        <v>376343</v>
      </c>
      <c r="E12" s="365">
        <f>SUM(E13:E22)</f>
        <v>3177227</v>
      </c>
      <c r="F12" s="366">
        <f>SUM(F13:F22)</f>
        <v>962347</v>
      </c>
      <c r="G12" s="366">
        <f>SUM(G13:G22)</f>
        <v>2214880</v>
      </c>
    </row>
    <row r="13" spans="2:7" ht="13.5">
      <c r="B13" s="367" t="s">
        <v>303</v>
      </c>
      <c r="C13" s="368">
        <v>398106</v>
      </c>
      <c r="D13" s="369"/>
      <c r="E13" s="370">
        <f>SUM(C13+D13)</f>
        <v>398106</v>
      </c>
      <c r="F13" s="371">
        <v>129396</v>
      </c>
      <c r="G13" s="371">
        <f>SUM(E13-F13)</f>
        <v>268710</v>
      </c>
    </row>
    <row r="14" spans="2:7" ht="13.5">
      <c r="B14" s="367" t="s">
        <v>304</v>
      </c>
      <c r="C14" s="368">
        <v>135568</v>
      </c>
      <c r="D14" s="369"/>
      <c r="E14" s="370">
        <f>SUM(C14+D14)</f>
        <v>135568</v>
      </c>
      <c r="F14" s="371">
        <v>79930</v>
      </c>
      <c r="G14" s="371">
        <f>SUM(E14-F14)</f>
        <v>55638</v>
      </c>
    </row>
    <row r="15" spans="2:7" ht="13.5">
      <c r="B15" s="367" t="s">
        <v>305</v>
      </c>
      <c r="C15" s="368">
        <v>159703</v>
      </c>
      <c r="D15" s="369"/>
      <c r="E15" s="370">
        <f>SUM(C15+D15)</f>
        <v>159703</v>
      </c>
      <c r="F15" s="371">
        <v>143136</v>
      </c>
      <c r="G15" s="371">
        <f>SUM(E15-F15)</f>
        <v>16567</v>
      </c>
    </row>
    <row r="16" spans="2:7" ht="13.5">
      <c r="B16" s="367" t="s">
        <v>306</v>
      </c>
      <c r="C16" s="368">
        <v>1742630</v>
      </c>
      <c r="D16" s="369">
        <v>304528</v>
      </c>
      <c r="E16" s="370">
        <f>SUM(C16+D16)</f>
        <v>2047158</v>
      </c>
      <c r="F16" s="371">
        <v>506186</v>
      </c>
      <c r="G16" s="371">
        <f>SUM(E16-F16)</f>
        <v>1540972</v>
      </c>
    </row>
    <row r="17" spans="2:7" ht="13.5">
      <c r="B17" s="367" t="s">
        <v>307</v>
      </c>
      <c r="C17" s="368">
        <v>316357</v>
      </c>
      <c r="D17" s="369"/>
      <c r="E17" s="370">
        <f>SUM(C17+D17)</f>
        <v>316357</v>
      </c>
      <c r="F17" s="371">
        <v>67032</v>
      </c>
      <c r="G17" s="371">
        <f>SUM(E17-F17)</f>
        <v>249325</v>
      </c>
    </row>
    <row r="18" spans="2:7" ht="13.5">
      <c r="B18" s="367" t="s">
        <v>308</v>
      </c>
      <c r="C18" s="368">
        <v>5920</v>
      </c>
      <c r="D18" s="369"/>
      <c r="E18" s="370">
        <f>SUM(C18+D18)</f>
        <v>5920</v>
      </c>
      <c r="F18" s="371">
        <v>5920</v>
      </c>
      <c r="G18" s="371">
        <f>SUM(E18-F18)</f>
        <v>0</v>
      </c>
    </row>
    <row r="19" spans="2:7" ht="13.5">
      <c r="B19" s="367" t="s">
        <v>309</v>
      </c>
      <c r="C19" s="368">
        <v>0</v>
      </c>
      <c r="D19" s="369">
        <v>66272</v>
      </c>
      <c r="E19" s="370">
        <f>SUM(C19+D19)</f>
        <v>66272</v>
      </c>
      <c r="F19" s="371">
        <v>0</v>
      </c>
      <c r="G19" s="371">
        <f>SUM(E19-F19)</f>
        <v>66272</v>
      </c>
    </row>
    <row r="20" spans="2:7" ht="13.5">
      <c r="B20" s="367" t="s">
        <v>310</v>
      </c>
      <c r="C20" s="368">
        <v>5681</v>
      </c>
      <c r="D20" s="369">
        <v>5543</v>
      </c>
      <c r="E20" s="370">
        <f>SUM(C20+D20)</f>
        <v>11224</v>
      </c>
      <c r="F20" s="371">
        <v>944</v>
      </c>
      <c r="G20" s="371">
        <f>SUM(E20-F20)</f>
        <v>10280</v>
      </c>
    </row>
    <row r="21" spans="2:7" ht="13.5">
      <c r="B21" s="367" t="s">
        <v>311</v>
      </c>
      <c r="C21" s="368">
        <v>25221</v>
      </c>
      <c r="D21" s="369"/>
      <c r="E21" s="370">
        <f>SUM(C21+D21)</f>
        <v>25221</v>
      </c>
      <c r="F21" s="371">
        <v>20009</v>
      </c>
      <c r="G21" s="371">
        <f>SUM(E21-F21)</f>
        <v>5212</v>
      </c>
    </row>
    <row r="22" spans="2:7" ht="13.5">
      <c r="B22" s="367" t="s">
        <v>312</v>
      </c>
      <c r="C22" s="368">
        <v>11698</v>
      </c>
      <c r="D22" s="369"/>
      <c r="E22" s="370">
        <f>SUM(C22+D22)</f>
        <v>11698</v>
      </c>
      <c r="F22" s="371">
        <v>9794</v>
      </c>
      <c r="G22" s="371">
        <f>SUM(E22-F22)</f>
        <v>1904</v>
      </c>
    </row>
    <row r="23" spans="2:7" ht="13.5">
      <c r="B23" s="372" t="s">
        <v>313</v>
      </c>
      <c r="C23" s="373">
        <f>SUM(C24:C41)</f>
        <v>5119996</v>
      </c>
      <c r="D23" s="374">
        <f>SUM(D24:D41)</f>
        <v>705540.78</v>
      </c>
      <c r="E23" s="375">
        <f>SUM(E24:E41)</f>
        <v>5825536.779999999</v>
      </c>
      <c r="F23" s="373">
        <f>SUM(F24:F41)</f>
        <v>1112771.8900000001</v>
      </c>
      <c r="G23" s="376">
        <f>SUM(G24:G41)</f>
        <v>4712764.89</v>
      </c>
    </row>
    <row r="24" spans="2:7" ht="13.5">
      <c r="B24" s="367" t="s">
        <v>314</v>
      </c>
      <c r="C24" s="368">
        <v>137995</v>
      </c>
      <c r="D24" s="377"/>
      <c r="E24" s="378">
        <f>SUM(C24+D24)</f>
        <v>137995</v>
      </c>
      <c r="F24" s="368">
        <v>42768</v>
      </c>
      <c r="G24" s="379">
        <f>SUM(E24-F24)</f>
        <v>95227</v>
      </c>
    </row>
    <row r="25" spans="2:7" ht="13.5">
      <c r="B25" s="367" t="s">
        <v>315</v>
      </c>
      <c r="C25" s="368">
        <v>38420</v>
      </c>
      <c r="D25" s="377"/>
      <c r="E25" s="378">
        <f>SUM(C25+D25)</f>
        <v>38420</v>
      </c>
      <c r="F25" s="368">
        <v>19808</v>
      </c>
      <c r="G25" s="379">
        <f>SUM(E25-F25)</f>
        <v>18612</v>
      </c>
    </row>
    <row r="26" spans="2:7" ht="13.5">
      <c r="B26" s="367" t="s">
        <v>316</v>
      </c>
      <c r="C26" s="368">
        <v>372285</v>
      </c>
      <c r="D26" s="377"/>
      <c r="E26" s="378">
        <f>SUM(C26+D26)</f>
        <v>372285</v>
      </c>
      <c r="F26" s="368">
        <v>92330</v>
      </c>
      <c r="G26" s="379">
        <f>SUM(E26-F26)</f>
        <v>279955</v>
      </c>
    </row>
    <row r="27" spans="2:7" ht="13.5">
      <c r="B27" s="367" t="s">
        <v>317</v>
      </c>
      <c r="C27" s="368">
        <v>2925715</v>
      </c>
      <c r="D27" s="377"/>
      <c r="E27" s="378">
        <f>SUM(C27+D27)</f>
        <v>2925715</v>
      </c>
      <c r="F27" s="368">
        <v>763200</v>
      </c>
      <c r="G27" s="379">
        <f>SUM(E27-F27)</f>
        <v>2162515</v>
      </c>
    </row>
    <row r="28" spans="2:7" ht="13.5">
      <c r="B28" s="367" t="s">
        <v>318</v>
      </c>
      <c r="C28" s="368">
        <v>0</v>
      </c>
      <c r="D28" s="377">
        <v>63654.03</v>
      </c>
      <c r="E28" s="378">
        <f>SUM(C28+D28)</f>
        <v>63654.03</v>
      </c>
      <c r="F28" s="368">
        <v>0</v>
      </c>
      <c r="G28" s="379">
        <f>SUM(E28-F28)</f>
        <v>63654.03</v>
      </c>
    </row>
    <row r="29" spans="2:7" ht="13.5">
      <c r="B29" s="367" t="s">
        <v>319</v>
      </c>
      <c r="C29" s="368">
        <v>1100611</v>
      </c>
      <c r="D29" s="377"/>
      <c r="E29" s="378">
        <f>SUM(C29+D29)</f>
        <v>1100611</v>
      </c>
      <c r="F29" s="368">
        <v>108253</v>
      </c>
      <c r="G29" s="379">
        <f>SUM(E29-F29)</f>
        <v>992358</v>
      </c>
    </row>
    <row r="30" spans="2:7" ht="13.5">
      <c r="B30" s="367" t="s">
        <v>320</v>
      </c>
      <c r="C30" s="368">
        <v>220916</v>
      </c>
      <c r="D30" s="377">
        <v>632906.75</v>
      </c>
      <c r="E30" s="378">
        <f>SUM(C30+D30)</f>
        <v>853822.75</v>
      </c>
      <c r="F30" s="368">
        <v>10055</v>
      </c>
      <c r="G30" s="379">
        <f>SUM(E30-F30)</f>
        <v>843767.75</v>
      </c>
    </row>
    <row r="31" spans="1:7" ht="13.5">
      <c r="A31" s="116"/>
      <c r="B31" s="380"/>
      <c r="C31" s="381"/>
      <c r="D31" s="382"/>
      <c r="E31" s="381"/>
      <c r="F31" s="381"/>
      <c r="G31" s="381"/>
    </row>
    <row r="32" spans="2:7" ht="13.5">
      <c r="B32" s="383"/>
      <c r="C32" s="384"/>
      <c r="D32" s="385"/>
      <c r="E32" s="384"/>
      <c r="F32" s="384"/>
      <c r="G32" s="384"/>
    </row>
    <row r="35" spans="2:7" ht="12.75" customHeight="1">
      <c r="B35" s="354" t="s">
        <v>289</v>
      </c>
      <c r="C35" s="355" t="s">
        <v>290</v>
      </c>
      <c r="D35" s="356" t="s">
        <v>291</v>
      </c>
      <c r="E35" s="357" t="s">
        <v>292</v>
      </c>
      <c r="F35" s="357"/>
      <c r="G35" s="357"/>
    </row>
    <row r="36" spans="2:7" ht="27" customHeight="1">
      <c r="B36" s="354"/>
      <c r="C36" s="354"/>
      <c r="D36" s="358" t="s">
        <v>293</v>
      </c>
      <c r="E36" s="359" t="s">
        <v>294</v>
      </c>
      <c r="F36" s="360" t="s">
        <v>295</v>
      </c>
      <c r="G36" s="361" t="s">
        <v>296</v>
      </c>
    </row>
    <row r="37" spans="2:7" ht="13.5">
      <c r="B37" s="386" t="s">
        <v>321</v>
      </c>
      <c r="C37" s="387">
        <v>22541</v>
      </c>
      <c r="D37" s="369"/>
      <c r="E37" s="370">
        <f>SUM(C37+D37)</f>
        <v>22541</v>
      </c>
      <c r="F37" s="371">
        <v>21275</v>
      </c>
      <c r="G37" s="371">
        <f>SUM(E37-F37)</f>
        <v>1266</v>
      </c>
    </row>
    <row r="38" spans="2:7" ht="13.5">
      <c r="B38" s="367" t="s">
        <v>322</v>
      </c>
      <c r="C38" s="368">
        <v>37560</v>
      </c>
      <c r="D38" s="369"/>
      <c r="E38" s="370">
        <f>SUM(C38+D38)</f>
        <v>37560</v>
      </c>
      <c r="F38" s="371">
        <v>11912.89</v>
      </c>
      <c r="G38" s="371">
        <f>SUM(E38-F38)</f>
        <v>25647.11</v>
      </c>
    </row>
    <row r="39" spans="2:7" ht="13.5">
      <c r="B39" s="367" t="s">
        <v>323</v>
      </c>
      <c r="C39" s="368">
        <v>14384</v>
      </c>
      <c r="D39" s="369">
        <v>8750</v>
      </c>
      <c r="E39" s="370">
        <f>SUM(C39+D39)</f>
        <v>23134</v>
      </c>
      <c r="F39" s="371">
        <v>235</v>
      </c>
      <c r="G39" s="371">
        <f>SUM(E39-F39)</f>
        <v>22899</v>
      </c>
    </row>
    <row r="40" spans="2:7" ht="13.5">
      <c r="B40" s="367" t="s">
        <v>324</v>
      </c>
      <c r="C40" s="368">
        <v>56066</v>
      </c>
      <c r="D40" s="369">
        <v>230</v>
      </c>
      <c r="E40" s="370">
        <f>SUM(C40+D40)</f>
        <v>56296</v>
      </c>
      <c r="F40" s="371">
        <v>26794</v>
      </c>
      <c r="G40" s="371">
        <f>SUM(E40-F40)</f>
        <v>29502</v>
      </c>
    </row>
    <row r="41" spans="2:7" ht="13.5">
      <c r="B41" s="386" t="s">
        <v>325</v>
      </c>
      <c r="C41" s="387">
        <v>193503</v>
      </c>
      <c r="D41" s="369"/>
      <c r="E41" s="370">
        <f>SUM(C41+D41)</f>
        <v>193503</v>
      </c>
      <c r="F41" s="371">
        <v>16141</v>
      </c>
      <c r="G41" s="371">
        <f>SUM(E41-F41)</f>
        <v>177362</v>
      </c>
    </row>
    <row r="42" spans="2:7" ht="13.5">
      <c r="B42" s="388" t="s">
        <v>326</v>
      </c>
      <c r="C42" s="363">
        <f>SUM(C43)</f>
        <v>0</v>
      </c>
      <c r="D42" s="364">
        <f>SUM(D43)</f>
        <v>14152</v>
      </c>
      <c r="E42" s="365">
        <f>SUM(E43)</f>
        <v>14152</v>
      </c>
      <c r="F42" s="366">
        <f>SUM(F43)</f>
        <v>295</v>
      </c>
      <c r="G42" s="366">
        <f>SUM(G43)</f>
        <v>13857</v>
      </c>
    </row>
    <row r="43" spans="2:7" ht="13.5">
      <c r="B43" s="386" t="s">
        <v>327</v>
      </c>
      <c r="C43" s="387">
        <v>0</v>
      </c>
      <c r="D43" s="369">
        <v>14152</v>
      </c>
      <c r="E43" s="370">
        <f>SUM(C43+D43)</f>
        <v>14152</v>
      </c>
      <c r="F43" s="371">
        <v>295</v>
      </c>
      <c r="G43" s="371">
        <f>SUM(E43-F43)</f>
        <v>13857</v>
      </c>
    </row>
    <row r="44" spans="2:7" ht="13.5">
      <c r="B44" s="372" t="s">
        <v>328</v>
      </c>
      <c r="C44" s="389">
        <f>SUM(C45:C47)</f>
        <v>306917</v>
      </c>
      <c r="D44" s="366">
        <f>SUM(D45:D47)</f>
        <v>12762.75</v>
      </c>
      <c r="E44" s="365">
        <f>SUM(E45:E47)</f>
        <v>319679.75</v>
      </c>
      <c r="F44" s="366">
        <f>SUM(F45:F47)</f>
        <v>209501</v>
      </c>
      <c r="G44" s="366">
        <f>SUM(G45:G47)</f>
        <v>110178.75</v>
      </c>
    </row>
    <row r="45" spans="2:7" ht="13.5">
      <c r="B45" s="390" t="s">
        <v>329</v>
      </c>
      <c r="C45" s="368">
        <v>13743</v>
      </c>
      <c r="D45" s="369"/>
      <c r="E45" s="370">
        <f>SUM(C45+D45)</f>
        <v>13743</v>
      </c>
      <c r="F45" s="371">
        <v>2348</v>
      </c>
      <c r="G45" s="371">
        <f>SUM(E45-F45)</f>
        <v>11395</v>
      </c>
    </row>
    <row r="46" spans="2:7" ht="13.5">
      <c r="B46" s="367" t="s">
        <v>330</v>
      </c>
      <c r="C46" s="368">
        <v>152354</v>
      </c>
      <c r="D46" s="369">
        <v>5160.75</v>
      </c>
      <c r="E46" s="370">
        <f>SUM(C46+D46)</f>
        <v>157514.75</v>
      </c>
      <c r="F46" s="371">
        <v>87419</v>
      </c>
      <c r="G46" s="371">
        <f>SUM(E46-F46)</f>
        <v>70095.75</v>
      </c>
    </row>
    <row r="47" spans="2:7" ht="13.5">
      <c r="B47" s="367" t="s">
        <v>331</v>
      </c>
      <c r="C47" s="368">
        <v>140820</v>
      </c>
      <c r="D47" s="369">
        <v>7602</v>
      </c>
      <c r="E47" s="370">
        <f>SUM(C47+D47)</f>
        <v>148422</v>
      </c>
      <c r="F47" s="371">
        <v>119734</v>
      </c>
      <c r="G47" s="371">
        <f>SUM(E47-F47)</f>
        <v>28688</v>
      </c>
    </row>
    <row r="48" spans="2:7" ht="13.5">
      <c r="B48" s="388" t="s">
        <v>332</v>
      </c>
      <c r="C48" s="363">
        <f>SUM(C49:C52)</f>
        <v>217796</v>
      </c>
      <c r="D48" s="364">
        <f>SUM(D49:D52)</f>
        <v>3937</v>
      </c>
      <c r="E48" s="365">
        <f>SUM(E49:E52)</f>
        <v>221733</v>
      </c>
      <c r="F48" s="366">
        <f>SUM(F49:F52)</f>
        <v>118642</v>
      </c>
      <c r="G48" s="366">
        <f>SUM(G49:G52)</f>
        <v>103091</v>
      </c>
    </row>
    <row r="49" spans="2:7" ht="13.5">
      <c r="B49" s="367" t="s">
        <v>333</v>
      </c>
      <c r="C49" s="368">
        <v>27050</v>
      </c>
      <c r="D49" s="369"/>
      <c r="E49" s="370">
        <f>SUM(C49+D49)</f>
        <v>27050</v>
      </c>
      <c r="F49" s="371">
        <v>9151</v>
      </c>
      <c r="G49" s="371">
        <f>SUM(E49-F49)</f>
        <v>17899</v>
      </c>
    </row>
    <row r="50" spans="2:7" ht="13.5">
      <c r="B50" s="367" t="s">
        <v>334</v>
      </c>
      <c r="C50" s="391">
        <v>6925</v>
      </c>
      <c r="D50" s="391"/>
      <c r="E50" s="370">
        <f>SUM(C50+D50)</f>
        <v>6925</v>
      </c>
      <c r="F50" s="391">
        <v>2212</v>
      </c>
      <c r="G50" s="371">
        <f>SUM(E50-F50)</f>
        <v>4713</v>
      </c>
    </row>
    <row r="51" spans="2:7" ht="13.5">
      <c r="B51" s="367" t="s">
        <v>335</v>
      </c>
      <c r="C51" s="368">
        <v>10574</v>
      </c>
      <c r="D51" s="369">
        <v>3937</v>
      </c>
      <c r="E51" s="370">
        <f>SUM(C51+D51)</f>
        <v>14511</v>
      </c>
      <c r="F51" s="371">
        <v>3331</v>
      </c>
      <c r="G51" s="371">
        <f>SUM(E51-F51)</f>
        <v>11180</v>
      </c>
    </row>
    <row r="52" spans="2:7" ht="13.5">
      <c r="B52" s="386" t="s">
        <v>336</v>
      </c>
      <c r="C52" s="371">
        <v>173247</v>
      </c>
      <c r="D52" s="364"/>
      <c r="E52" s="370">
        <f>SUM(C52+D52)</f>
        <v>173247</v>
      </c>
      <c r="F52" s="371">
        <v>103948</v>
      </c>
      <c r="G52" s="371">
        <f>SUM(E52-F52)</f>
        <v>69299</v>
      </c>
    </row>
    <row r="53" spans="2:7" ht="13.5">
      <c r="B53" s="392" t="s">
        <v>337</v>
      </c>
      <c r="C53" s="389">
        <f>SUM(C54:C55)</f>
        <v>126155</v>
      </c>
      <c r="D53" s="364">
        <f>SUM(D54:D55)</f>
        <v>0</v>
      </c>
      <c r="E53" s="365">
        <f>SUM(E54:E55)</f>
        <v>126155</v>
      </c>
      <c r="F53" s="366">
        <f>SUM(F54:F55)</f>
        <v>110533</v>
      </c>
      <c r="G53" s="366">
        <f>SUM(G54:G55)</f>
        <v>15622</v>
      </c>
    </row>
    <row r="54" spans="2:7" ht="13.5">
      <c r="B54" s="367" t="s">
        <v>338</v>
      </c>
      <c r="C54" s="368">
        <v>114728</v>
      </c>
      <c r="D54" s="369"/>
      <c r="E54" s="370">
        <f>SUM(C54+D54)</f>
        <v>114728</v>
      </c>
      <c r="F54" s="371">
        <v>99106</v>
      </c>
      <c r="G54" s="371">
        <f>SUM(E54-F54)</f>
        <v>15622</v>
      </c>
    </row>
    <row r="55" spans="2:7" ht="13.5">
      <c r="B55" s="367" t="s">
        <v>339</v>
      </c>
      <c r="C55" s="368">
        <v>11427</v>
      </c>
      <c r="D55" s="369"/>
      <c r="E55" s="370">
        <f>SUM(C55+D55)</f>
        <v>11427</v>
      </c>
      <c r="F55" s="371">
        <v>11427</v>
      </c>
      <c r="G55" s="371">
        <f>SUM(E55-F55)</f>
        <v>0</v>
      </c>
    </row>
    <row r="56" spans="2:7" ht="13.5">
      <c r="B56" s="388" t="s">
        <v>340</v>
      </c>
      <c r="C56" s="363">
        <f>SUM(C57:C58)</f>
        <v>35314</v>
      </c>
      <c r="D56" s="366">
        <f>SUM(D57:D58)</f>
        <v>0</v>
      </c>
      <c r="E56" s="365">
        <f>SUM(E57:E58)</f>
        <v>35314</v>
      </c>
      <c r="F56" s="366">
        <f>SUM(F57:F58)</f>
        <v>16418</v>
      </c>
      <c r="G56" s="366">
        <f>SUM(G57:G58)</f>
        <v>18896</v>
      </c>
    </row>
    <row r="57" spans="2:7" ht="13.5">
      <c r="B57" s="367" t="s">
        <v>341</v>
      </c>
      <c r="C57" s="368">
        <v>11682</v>
      </c>
      <c r="D57" s="369"/>
      <c r="E57" s="370">
        <f>SUM(C57+D57)</f>
        <v>11682</v>
      </c>
      <c r="F57" s="371">
        <v>5283</v>
      </c>
      <c r="G57" s="371">
        <f>SUM(E57-F57)</f>
        <v>6399</v>
      </c>
    </row>
    <row r="58" spans="2:7" ht="13.5">
      <c r="B58" s="367" t="s">
        <v>342</v>
      </c>
      <c r="C58" s="368">
        <v>23632</v>
      </c>
      <c r="D58" s="369"/>
      <c r="E58" s="370">
        <f>SUM(C58+D58)</f>
        <v>23632</v>
      </c>
      <c r="F58" s="371">
        <v>11135</v>
      </c>
      <c r="G58" s="371">
        <f>SUM(E58-F58)</f>
        <v>12497</v>
      </c>
    </row>
    <row r="59" spans="2:7" ht="13.5">
      <c r="B59" s="388" t="s">
        <v>343</v>
      </c>
      <c r="C59" s="363">
        <f>SUM(C60:C61)</f>
        <v>51560</v>
      </c>
      <c r="D59" s="366">
        <f>SUM(D60:D61)</f>
        <v>2622</v>
      </c>
      <c r="E59" s="365">
        <f>SUM(E60:E61)</f>
        <v>54182</v>
      </c>
      <c r="F59" s="366">
        <f>SUM(F60:F61)</f>
        <v>43114</v>
      </c>
      <c r="G59" s="366">
        <f>SUM(G60:G61)</f>
        <v>11068</v>
      </c>
    </row>
    <row r="60" spans="2:7" ht="13.5">
      <c r="B60" s="367" t="s">
        <v>344</v>
      </c>
      <c r="C60" s="368">
        <v>31152</v>
      </c>
      <c r="D60" s="369"/>
      <c r="E60" s="370">
        <f>SUM(C60+D60)</f>
        <v>31152</v>
      </c>
      <c r="F60" s="371">
        <v>27844</v>
      </c>
      <c r="G60" s="371">
        <f>SUM(E60-F60)</f>
        <v>3308</v>
      </c>
    </row>
    <row r="61" spans="2:7" ht="13.5">
      <c r="B61" s="367" t="s">
        <v>345</v>
      </c>
      <c r="C61" s="368">
        <v>20408</v>
      </c>
      <c r="D61" s="369">
        <v>2622</v>
      </c>
      <c r="E61" s="370">
        <f>SUM(C61+D61)</f>
        <v>23030</v>
      </c>
      <c r="F61" s="371">
        <v>15270</v>
      </c>
      <c r="G61" s="371">
        <f>SUM(E61-F61)</f>
        <v>7760</v>
      </c>
    </row>
    <row r="62" spans="2:7" ht="13.5">
      <c r="B62" s="393" t="s">
        <v>233</v>
      </c>
      <c r="C62" s="394">
        <f>SUM(C7+C12+C23+C42+C44+C48+C53+C56+C59)</f>
        <v>8789300</v>
      </c>
      <c r="D62" s="394">
        <f>SUM(D7+D12+D23+D42+D44+D48+D53+D56+D59)</f>
        <v>1134312.53</v>
      </c>
      <c r="E62" s="394">
        <f>SUM(E7+E12+E23+E42+E44+E48+E53+E56+E59)</f>
        <v>9923612.53</v>
      </c>
      <c r="F62" s="394">
        <f>SUM(F7+F12+F23+F42+F44+F48+F53+F56+F59)</f>
        <v>2573621.89</v>
      </c>
      <c r="G62" s="394">
        <f>SUM(G7+G12+G23+G42+G44+G48+G53+G56+G59)</f>
        <v>7349990.64</v>
      </c>
    </row>
    <row r="63" spans="2:7" ht="13.5">
      <c r="B63" s="395"/>
      <c r="C63" s="396"/>
      <c r="D63" s="396"/>
      <c r="E63" s="396"/>
      <c r="F63" s="396"/>
      <c r="G63" s="396"/>
    </row>
    <row r="64" spans="2:7" ht="13.5">
      <c r="B64" s="397"/>
      <c r="C64" s="398"/>
      <c r="D64" s="398"/>
      <c r="E64" s="398"/>
      <c r="F64" s="398"/>
      <c r="G64" s="398"/>
    </row>
    <row r="65" spans="2:7" ht="13.5">
      <c r="B65" s="397"/>
      <c r="C65" s="398"/>
      <c r="D65" s="398"/>
      <c r="E65" s="398"/>
      <c r="F65" s="398"/>
      <c r="G65" s="398"/>
    </row>
    <row r="66" spans="2:7" ht="13.5">
      <c r="B66" s="397"/>
      <c r="C66" s="398"/>
      <c r="D66" s="398"/>
      <c r="E66" s="398"/>
      <c r="F66" s="398"/>
      <c r="G66" s="398"/>
    </row>
    <row r="67" spans="2:7" ht="13.5">
      <c r="B67" s="397"/>
      <c r="C67" s="398"/>
      <c r="D67" s="398"/>
      <c r="E67" s="398"/>
      <c r="F67" s="398"/>
      <c r="G67" s="398"/>
    </row>
    <row r="68" spans="2:7" ht="13.5">
      <c r="B68" s="397"/>
      <c r="C68" s="398"/>
      <c r="D68" s="398"/>
      <c r="E68" s="398"/>
      <c r="F68" s="398"/>
      <c r="G68" s="398"/>
    </row>
    <row r="69" spans="2:7" ht="13.5">
      <c r="B69" s="397"/>
      <c r="C69" s="398"/>
      <c r="D69" s="398"/>
      <c r="E69" s="398"/>
      <c r="F69" s="398"/>
      <c r="G69" s="398"/>
    </row>
    <row r="70" spans="2:7" ht="13.5">
      <c r="B70" s="388" t="s">
        <v>346</v>
      </c>
      <c r="C70" s="363">
        <f>SUM(C71:C72)</f>
        <v>327150</v>
      </c>
      <c r="D70" s="363">
        <f>SUM(D71:D72)</f>
        <v>0</v>
      </c>
      <c r="E70" s="363">
        <f>SUM(E71:E72)</f>
        <v>327150</v>
      </c>
      <c r="F70" s="363">
        <f>SUM(F71:F72)</f>
        <v>327150</v>
      </c>
      <c r="G70" s="363">
        <f>SUM(G71:G72)</f>
        <v>0</v>
      </c>
    </row>
    <row r="71" spans="2:7" ht="13.5">
      <c r="B71" s="367" t="s">
        <v>347</v>
      </c>
      <c r="C71" s="368"/>
      <c r="D71" s="377"/>
      <c r="E71" s="368"/>
      <c r="F71" s="368"/>
      <c r="G71" s="379"/>
    </row>
    <row r="72" spans="2:7" ht="13.5">
      <c r="B72" s="367" t="s">
        <v>348</v>
      </c>
      <c r="C72" s="368">
        <v>327150</v>
      </c>
      <c r="D72" s="377"/>
      <c r="E72" s="368">
        <v>327150</v>
      </c>
      <c r="F72" s="368">
        <v>327150</v>
      </c>
      <c r="G72" s="379"/>
    </row>
    <row r="73" spans="2:7" ht="13.5">
      <c r="B73" s="66" t="s">
        <v>233</v>
      </c>
      <c r="C73" s="399">
        <f>SUM(C62+C70)</f>
        <v>9116450</v>
      </c>
      <c r="D73" s="399">
        <f>SUM(D62+D70)</f>
        <v>1134312.53</v>
      </c>
      <c r="E73" s="399">
        <f>SUM(E62+E70)</f>
        <v>10250762.53</v>
      </c>
      <c r="F73" s="399">
        <f>SUM(F62+F70)</f>
        <v>2900771.89</v>
      </c>
      <c r="G73" s="399">
        <f>SUM(G62+G70)</f>
        <v>7349990.64</v>
      </c>
    </row>
    <row r="74" spans="3:7" ht="13.5">
      <c r="C74" s="400"/>
      <c r="D74" s="400"/>
      <c r="E74" s="400"/>
      <c r="F74" s="400"/>
      <c r="G74" s="400"/>
    </row>
    <row r="75" spans="2:7" ht="13.5">
      <c r="B75" t="s">
        <v>349</v>
      </c>
      <c r="C75" s="401">
        <f>SUM(C11+C16+C21+C25+C38+C39+C40+C46+C51+C52+C58+C61)</f>
        <v>2310665</v>
      </c>
      <c r="D75" s="401">
        <f>SUM(D11+D16+D21+D25+D38+D39+D40+D46+D51+D52+D58+D61)</f>
        <v>325227.75</v>
      </c>
      <c r="E75" s="401">
        <f>SUM(E11+E16+E21+E25+E38+E39+E40+E46+E51+E52+E58+E61)</f>
        <v>2635892.75</v>
      </c>
      <c r="F75" s="401">
        <f>SUM(F11+F16+F21+F25+F38+F39+F40+F46+F51+F52+F58+F61)</f>
        <v>806047.89</v>
      </c>
      <c r="G75" s="401">
        <f>SUM(G11+G16+G21+G25+G38+G39+G40+G46+G51+G52+G58+G61)</f>
        <v>1829844.86</v>
      </c>
    </row>
    <row r="76" spans="3:7" ht="13.5">
      <c r="C76" s="401">
        <f>SUM(C75+C72)</f>
        <v>2637815</v>
      </c>
      <c r="D76" s="401">
        <f>SUM(D75+D72)</f>
        <v>325227.75</v>
      </c>
      <c r="E76" s="401">
        <f>SUM(E75+E72)</f>
        <v>2963042.75</v>
      </c>
      <c r="F76" s="401">
        <f>SUM(F75+F72)</f>
        <v>1133197.8900000001</v>
      </c>
      <c r="G76" s="401">
        <f>SUM(G75+G72)</f>
        <v>1829844.86</v>
      </c>
    </row>
  </sheetData>
  <mergeCells count="8">
    <mergeCell ref="B2:G2"/>
    <mergeCell ref="F4:G4"/>
    <mergeCell ref="B5:B6"/>
    <mergeCell ref="C5:C6"/>
    <mergeCell ref="E5:G5"/>
    <mergeCell ref="B35:B36"/>
    <mergeCell ref="C35:C36"/>
    <mergeCell ref="E35:G35"/>
  </mergeCells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0"/>
  <sheetViews>
    <sheetView showGridLines="0" workbookViewId="0" topLeftCell="A1">
      <pane xSplit="2" ySplit="5" topLeftCell="C21" activePane="bottomRight" state="frozen"/>
      <selection pane="topLeft" activeCell="A1" sqref="A1"/>
      <selection pane="topRight" activeCell="C1" sqref="C1"/>
      <selection pane="bottomLeft" activeCell="A21" sqref="A21"/>
      <selection pane="bottomRight" activeCell="A1" sqref="A1"/>
    </sheetView>
  </sheetViews>
  <sheetFormatPr defaultColWidth="9.00390625" defaultRowHeight="12.75"/>
  <cols>
    <col min="1" max="1" width="6.25390625" style="0" customWidth="1"/>
    <col min="2" max="2" width="55.125" style="0" customWidth="1"/>
    <col min="3" max="3" width="13.625" style="0" customWidth="1"/>
    <col min="4" max="4" width="13.375" style="0" customWidth="1"/>
    <col min="5" max="5" width="12.375" style="0" customWidth="1"/>
    <col min="6" max="6" width="12.00390625" style="0" customWidth="1"/>
    <col min="7" max="7" width="12.375" style="0" customWidth="1"/>
    <col min="8" max="8" width="12.125" style="0" customWidth="1"/>
    <col min="9" max="9" width="12.25390625" style="0" customWidth="1"/>
  </cols>
  <sheetData>
    <row r="1" spans="1:9" ht="17.25">
      <c r="A1" s="4" t="s">
        <v>350</v>
      </c>
      <c r="B1" s="4"/>
      <c r="C1" s="4"/>
      <c r="D1" s="4"/>
      <c r="E1" s="4"/>
      <c r="F1" s="4"/>
      <c r="G1" s="4"/>
      <c r="H1" s="4"/>
      <c r="I1" s="4"/>
    </row>
    <row r="2" spans="1:9" ht="9" customHeight="1">
      <c r="A2" s="335"/>
      <c r="B2" s="335"/>
      <c r="C2" s="335"/>
      <c r="D2" s="335"/>
      <c r="E2" s="335"/>
      <c r="F2" s="335"/>
      <c r="G2" s="335"/>
      <c r="H2" s="335"/>
      <c r="I2" s="335"/>
    </row>
    <row r="3" ht="9.75" customHeight="1">
      <c r="I3" s="402" t="s">
        <v>174</v>
      </c>
    </row>
    <row r="4" spans="1:256" s="404" customFormat="1" ht="35.25" customHeight="1">
      <c r="A4" s="80" t="s">
        <v>175</v>
      </c>
      <c r="B4" s="80" t="s">
        <v>273</v>
      </c>
      <c r="C4" s="80" t="s">
        <v>351</v>
      </c>
      <c r="D4" s="403" t="s">
        <v>352</v>
      </c>
      <c r="E4" s="403"/>
      <c r="F4" s="403"/>
      <c r="G4" s="403"/>
      <c r="H4" s="403"/>
      <c r="I4" s="403"/>
      <c r="IT4"/>
      <c r="IU4"/>
      <c r="IV4"/>
    </row>
    <row r="5" spans="1:256" s="404" customFormat="1" ht="23.25" customHeight="1">
      <c r="A5" s="80"/>
      <c r="B5" s="80"/>
      <c r="C5" s="80"/>
      <c r="D5" s="80">
        <v>2008</v>
      </c>
      <c r="E5" s="80">
        <v>2009</v>
      </c>
      <c r="F5" s="80">
        <v>2010</v>
      </c>
      <c r="G5" s="80">
        <v>2011</v>
      </c>
      <c r="H5" s="80">
        <v>2012</v>
      </c>
      <c r="I5" s="80">
        <v>2013</v>
      </c>
      <c r="IT5"/>
      <c r="IU5"/>
      <c r="IV5"/>
    </row>
    <row r="6" spans="1:256" s="406" customFormat="1" ht="9" customHeight="1">
      <c r="A6" s="405">
        <v>1</v>
      </c>
      <c r="B6" s="405">
        <v>2</v>
      </c>
      <c r="C6" s="405">
        <v>3</v>
      </c>
      <c r="D6" s="405">
        <v>4</v>
      </c>
      <c r="E6" s="405">
        <v>5</v>
      </c>
      <c r="F6" s="405">
        <v>6</v>
      </c>
      <c r="G6" s="405">
        <v>7</v>
      </c>
      <c r="H6" s="405">
        <v>8</v>
      </c>
      <c r="I6" s="405">
        <v>9</v>
      </c>
      <c r="IT6"/>
      <c r="IU6"/>
      <c r="IV6"/>
    </row>
    <row r="7" spans="1:256" s="404" customFormat="1" ht="17.25" customHeight="1">
      <c r="A7" s="407" t="s">
        <v>190</v>
      </c>
      <c r="B7" s="408" t="s">
        <v>353</v>
      </c>
      <c r="C7" s="102">
        <f>SUM(C8+C12)</f>
        <v>1027264</v>
      </c>
      <c r="D7" s="102">
        <f>SUM(D8+D12+D17)</f>
        <v>1182184</v>
      </c>
      <c r="E7" s="102">
        <f>SUM(E8+E12+E17)</f>
        <v>1125635</v>
      </c>
      <c r="F7" s="102">
        <f>SUM(F8+F12+F17)</f>
        <v>893199</v>
      </c>
      <c r="G7" s="102">
        <f>SUM(G8+G12+G17)</f>
        <v>748156</v>
      </c>
      <c r="H7" s="102">
        <f>SUM(H8+H12+H17)</f>
        <v>481191</v>
      </c>
      <c r="I7" s="102">
        <f>SUM(I8+I12+I17)</f>
        <v>185093</v>
      </c>
      <c r="IT7"/>
      <c r="IU7"/>
      <c r="IV7"/>
    </row>
    <row r="8" spans="1:256" s="412" customFormat="1" ht="15" customHeight="1">
      <c r="A8" s="409" t="s">
        <v>354</v>
      </c>
      <c r="B8" s="410" t="s">
        <v>355</v>
      </c>
      <c r="C8" s="411">
        <f>SUM(C9:C11)</f>
        <v>781754</v>
      </c>
      <c r="D8" s="411">
        <f>SUM(D9:D10)</f>
        <v>671191</v>
      </c>
      <c r="E8" s="411">
        <f>SUM(E9:E10)</f>
        <v>871191</v>
      </c>
      <c r="F8" s="411">
        <f>SUM(F9:F10)</f>
        <v>771191</v>
      </c>
      <c r="G8" s="411">
        <f>SUM(G9:G10)</f>
        <v>621191</v>
      </c>
      <c r="H8" s="411">
        <f>SUM(H9:H10)</f>
        <v>481191</v>
      </c>
      <c r="I8" s="411">
        <f>SUM(I9:I10)</f>
        <v>185093</v>
      </c>
      <c r="IT8"/>
      <c r="IU8"/>
      <c r="IV8"/>
    </row>
    <row r="9" spans="1:256" s="412" customFormat="1" ht="15" customHeight="1">
      <c r="A9" s="413" t="s">
        <v>356</v>
      </c>
      <c r="B9" s="414" t="s">
        <v>357</v>
      </c>
      <c r="C9" s="144">
        <v>139250</v>
      </c>
      <c r="D9" s="144">
        <v>115860</v>
      </c>
      <c r="E9" s="103">
        <v>268649</v>
      </c>
      <c r="F9" s="103">
        <v>179955</v>
      </c>
      <c r="G9" s="103">
        <v>100000</v>
      </c>
      <c r="H9" s="103">
        <v>50000</v>
      </c>
      <c r="I9" s="103">
        <v>0</v>
      </c>
      <c r="IT9"/>
      <c r="IU9"/>
      <c r="IV9"/>
    </row>
    <row r="10" spans="1:256" s="412" customFormat="1" ht="15" customHeight="1">
      <c r="A10" s="413" t="s">
        <v>358</v>
      </c>
      <c r="B10" s="414" t="s">
        <v>359</v>
      </c>
      <c r="C10" s="144">
        <v>642504</v>
      </c>
      <c r="D10" s="103">
        <v>555331</v>
      </c>
      <c r="E10" s="103">
        <v>602542</v>
      </c>
      <c r="F10" s="103">
        <v>591236</v>
      </c>
      <c r="G10" s="103">
        <v>521191</v>
      </c>
      <c r="H10" s="103">
        <v>431191</v>
      </c>
      <c r="I10" s="103">
        <v>185093</v>
      </c>
      <c r="IT10"/>
      <c r="IU10"/>
      <c r="IV10"/>
    </row>
    <row r="11" spans="1:256" s="412" customFormat="1" ht="15" customHeight="1">
      <c r="A11" s="413" t="s">
        <v>360</v>
      </c>
      <c r="B11" s="414" t="s">
        <v>361</v>
      </c>
      <c r="C11" s="144">
        <v>0</v>
      </c>
      <c r="D11" s="103">
        <v>0</v>
      </c>
      <c r="E11" s="103">
        <v>0</v>
      </c>
      <c r="F11" s="103">
        <v>0</v>
      </c>
      <c r="G11" s="103">
        <v>0</v>
      </c>
      <c r="H11" s="103">
        <v>0</v>
      </c>
      <c r="I11" s="103">
        <v>0</v>
      </c>
      <c r="IT11"/>
      <c r="IU11"/>
      <c r="IV11"/>
    </row>
    <row r="12" spans="1:256" s="412" customFormat="1" ht="15" customHeight="1">
      <c r="A12" s="409" t="s">
        <v>362</v>
      </c>
      <c r="B12" s="410" t="s">
        <v>363</v>
      </c>
      <c r="C12" s="411">
        <f>SUM(C13:C16)</f>
        <v>245510</v>
      </c>
      <c r="D12" s="411">
        <f>SUM(D13:D14)</f>
        <v>510993</v>
      </c>
      <c r="E12" s="411">
        <f>SUM(E13:E14)</f>
        <v>254444</v>
      </c>
      <c r="F12" s="411">
        <f>SUM(F13:F14)</f>
        <v>122008</v>
      </c>
      <c r="G12" s="411">
        <f>SUM(G13:G14)</f>
        <v>126965</v>
      </c>
      <c r="H12" s="411">
        <f>SUM(H13:H14)</f>
        <v>0</v>
      </c>
      <c r="I12" s="411">
        <f>SUM(I13:I14)</f>
        <v>0</v>
      </c>
      <c r="IT12"/>
      <c r="IU12"/>
      <c r="IV12"/>
    </row>
    <row r="13" spans="1:256" s="412" customFormat="1" ht="15" customHeight="1">
      <c r="A13" s="413" t="s">
        <v>364</v>
      </c>
      <c r="B13" s="414" t="s">
        <v>365</v>
      </c>
      <c r="C13" s="144">
        <v>104510</v>
      </c>
      <c r="D13" s="144">
        <v>200000</v>
      </c>
      <c r="E13" s="144">
        <v>0</v>
      </c>
      <c r="F13" s="144">
        <v>0</v>
      </c>
      <c r="G13" s="144"/>
      <c r="H13" s="144">
        <v>0</v>
      </c>
      <c r="I13" s="144">
        <v>0</v>
      </c>
      <c r="IT13"/>
      <c r="IU13"/>
      <c r="IV13"/>
    </row>
    <row r="14" spans="1:256" s="412" customFormat="1" ht="15" customHeight="1">
      <c r="A14" s="413" t="s">
        <v>366</v>
      </c>
      <c r="B14" s="414" t="s">
        <v>367</v>
      </c>
      <c r="C14" s="144">
        <v>141000</v>
      </c>
      <c r="D14" s="144">
        <v>310993</v>
      </c>
      <c r="E14" s="144">
        <v>254444</v>
      </c>
      <c r="F14" s="144">
        <v>122008</v>
      </c>
      <c r="G14" s="144">
        <v>126965</v>
      </c>
      <c r="H14" s="144">
        <v>0</v>
      </c>
      <c r="I14" s="144">
        <v>0</v>
      </c>
      <c r="IT14"/>
      <c r="IU14"/>
      <c r="IV14"/>
    </row>
    <row r="15" spans="1:256" s="412" customFormat="1" ht="14.25" customHeight="1">
      <c r="A15" s="413"/>
      <c r="B15" s="415" t="s">
        <v>368</v>
      </c>
      <c r="C15" s="144">
        <v>0</v>
      </c>
      <c r="D15" s="144">
        <v>0</v>
      </c>
      <c r="E15" s="144">
        <v>0</v>
      </c>
      <c r="F15" s="144">
        <v>0</v>
      </c>
      <c r="G15" s="144">
        <v>0</v>
      </c>
      <c r="H15" s="144">
        <v>0</v>
      </c>
      <c r="I15" s="144">
        <v>0</v>
      </c>
      <c r="IT15"/>
      <c r="IU15"/>
      <c r="IV15"/>
    </row>
    <row r="16" spans="1:256" s="412" customFormat="1" ht="14.25" customHeight="1">
      <c r="A16" s="413" t="s">
        <v>369</v>
      </c>
      <c r="B16" s="414" t="s">
        <v>370</v>
      </c>
      <c r="C16" s="144">
        <v>0</v>
      </c>
      <c r="D16" s="144">
        <v>0</v>
      </c>
      <c r="E16" s="144">
        <v>0</v>
      </c>
      <c r="F16" s="144">
        <v>0</v>
      </c>
      <c r="G16" s="144">
        <v>0</v>
      </c>
      <c r="H16" s="144">
        <v>0</v>
      </c>
      <c r="I16" s="144">
        <v>0</v>
      </c>
      <c r="IT16"/>
      <c r="IU16"/>
      <c r="IV16"/>
    </row>
    <row r="17" spans="1:256" s="412" customFormat="1" ht="15" customHeight="1">
      <c r="A17" s="409" t="s">
        <v>371</v>
      </c>
      <c r="B17" s="410" t="s">
        <v>372</v>
      </c>
      <c r="C17" s="144">
        <v>0</v>
      </c>
      <c r="D17" s="144">
        <v>0</v>
      </c>
      <c r="E17" s="144">
        <v>0</v>
      </c>
      <c r="F17" s="144">
        <v>0</v>
      </c>
      <c r="G17" s="144">
        <v>0</v>
      </c>
      <c r="H17" s="144">
        <v>0</v>
      </c>
      <c r="I17" s="144">
        <v>0</v>
      </c>
      <c r="IT17"/>
      <c r="IU17"/>
      <c r="IV17"/>
    </row>
    <row r="18" spans="1:256" s="412" customFormat="1" ht="15" customHeight="1">
      <c r="A18" s="413" t="s">
        <v>373</v>
      </c>
      <c r="B18" s="416" t="s">
        <v>374</v>
      </c>
      <c r="C18" s="144">
        <v>0</v>
      </c>
      <c r="D18" s="144">
        <v>0</v>
      </c>
      <c r="E18" s="144">
        <v>0</v>
      </c>
      <c r="F18" s="144">
        <v>0</v>
      </c>
      <c r="G18" s="144">
        <v>0</v>
      </c>
      <c r="H18" s="144">
        <v>0</v>
      </c>
      <c r="I18" s="144">
        <v>0</v>
      </c>
      <c r="IT18"/>
      <c r="IU18"/>
      <c r="IV18"/>
    </row>
    <row r="19" spans="1:256" s="412" customFormat="1" ht="15" customHeight="1">
      <c r="A19" s="413" t="s">
        <v>375</v>
      </c>
      <c r="B19" s="416" t="s">
        <v>376</v>
      </c>
      <c r="C19" s="144">
        <v>0</v>
      </c>
      <c r="D19" s="144">
        <v>0</v>
      </c>
      <c r="E19" s="144">
        <v>0</v>
      </c>
      <c r="F19" s="144">
        <v>0</v>
      </c>
      <c r="G19" s="144">
        <v>0</v>
      </c>
      <c r="H19" s="144">
        <v>0</v>
      </c>
      <c r="I19" s="144">
        <v>0</v>
      </c>
      <c r="IT19"/>
      <c r="IU19"/>
      <c r="IV19"/>
    </row>
    <row r="20" spans="1:256" s="404" customFormat="1" ht="22.5" customHeight="1">
      <c r="A20" s="417">
        <v>2</v>
      </c>
      <c r="B20" s="418" t="s">
        <v>377</v>
      </c>
      <c r="C20" s="419">
        <f>SUM(C21+C24+C25+C26)</f>
        <v>386073</v>
      </c>
      <c r="D20" s="419">
        <f>SUM(D21+D24+D25+D26)</f>
        <v>423993</v>
      </c>
      <c r="E20" s="419">
        <f>SUM(E21+E24+E25+E26)</f>
        <v>382444</v>
      </c>
      <c r="F20" s="419">
        <f>SUM(F21+F24+F25+F26)</f>
        <v>298008</v>
      </c>
      <c r="G20" s="419">
        <f>SUM(G21+G24+G25+G26)</f>
        <v>290965</v>
      </c>
      <c r="H20" s="419">
        <f>SUM(H21+H24+H25+H26)</f>
        <v>318098</v>
      </c>
      <c r="I20" s="419">
        <f>SUM(I21+I24+I25+I26)</f>
        <v>197093</v>
      </c>
      <c r="IT20"/>
      <c r="IU20"/>
      <c r="IV20"/>
    </row>
    <row r="21" spans="1:256" s="404" customFormat="1" ht="15" customHeight="1">
      <c r="A21" s="417" t="s">
        <v>378</v>
      </c>
      <c r="B21" s="418" t="s">
        <v>379</v>
      </c>
      <c r="C21" s="419">
        <f>SUM(C22:C23)</f>
        <v>356073</v>
      </c>
      <c r="D21" s="419">
        <f>SUM(D22:D23)</f>
        <v>310993</v>
      </c>
      <c r="E21" s="419">
        <f>SUM(E22:E23)</f>
        <v>354444</v>
      </c>
      <c r="F21" s="419">
        <f>SUM(F22:F23)</f>
        <v>272008</v>
      </c>
      <c r="G21" s="419">
        <f>SUM(G22:G23)</f>
        <v>266965</v>
      </c>
      <c r="H21" s="419">
        <f>SUM(H22:H23)</f>
        <v>296098</v>
      </c>
      <c r="I21" s="419">
        <f>SUM(I22:I23)</f>
        <v>185093</v>
      </c>
      <c r="IT21"/>
      <c r="IU21"/>
      <c r="IV21"/>
    </row>
    <row r="22" spans="1:256" s="412" customFormat="1" ht="15" customHeight="1">
      <c r="A22" s="413" t="s">
        <v>380</v>
      </c>
      <c r="B22" s="414" t="s">
        <v>381</v>
      </c>
      <c r="C22" s="144">
        <v>356073</v>
      </c>
      <c r="D22" s="144">
        <v>310993</v>
      </c>
      <c r="E22" s="144">
        <v>354444</v>
      </c>
      <c r="F22" s="144">
        <v>272008</v>
      </c>
      <c r="G22" s="144">
        <v>266965</v>
      </c>
      <c r="H22" s="144">
        <v>296098</v>
      </c>
      <c r="I22" s="144">
        <v>185093</v>
      </c>
      <c r="IT22"/>
      <c r="IU22"/>
      <c r="IV22"/>
    </row>
    <row r="23" spans="1:256" s="412" customFormat="1" ht="15" customHeight="1">
      <c r="A23" s="413" t="s">
        <v>382</v>
      </c>
      <c r="B23" s="414" t="s">
        <v>383</v>
      </c>
      <c r="C23" s="144">
        <v>0</v>
      </c>
      <c r="D23" s="144">
        <v>0</v>
      </c>
      <c r="E23" s="144">
        <v>0</v>
      </c>
      <c r="F23" s="144">
        <v>0</v>
      </c>
      <c r="G23" s="144">
        <v>0</v>
      </c>
      <c r="H23" s="144">
        <v>0</v>
      </c>
      <c r="I23" s="144">
        <v>0</v>
      </c>
      <c r="IT23"/>
      <c r="IU23"/>
      <c r="IV23"/>
    </row>
    <row r="24" spans="1:256" s="412" customFormat="1" ht="15" customHeight="1">
      <c r="A24" s="409" t="s">
        <v>384</v>
      </c>
      <c r="B24" s="410" t="s">
        <v>385</v>
      </c>
      <c r="C24" s="144">
        <v>0</v>
      </c>
      <c r="D24" s="144">
        <v>0</v>
      </c>
      <c r="E24" s="144">
        <v>0</v>
      </c>
      <c r="F24" s="144">
        <v>0</v>
      </c>
      <c r="G24" s="144">
        <v>0</v>
      </c>
      <c r="H24" s="144">
        <v>0</v>
      </c>
      <c r="I24" s="144">
        <v>0</v>
      </c>
      <c r="IT24"/>
      <c r="IU24"/>
      <c r="IV24"/>
    </row>
    <row r="25" spans="1:256" s="412" customFormat="1" ht="15" customHeight="1">
      <c r="A25" s="409" t="s">
        <v>386</v>
      </c>
      <c r="B25" s="410" t="s">
        <v>387</v>
      </c>
      <c r="C25" s="411">
        <v>30000</v>
      </c>
      <c r="D25" s="411">
        <v>25000</v>
      </c>
      <c r="E25" s="411">
        <v>28000</v>
      </c>
      <c r="F25" s="411">
        <v>26000</v>
      </c>
      <c r="G25" s="411">
        <v>24000</v>
      </c>
      <c r="H25" s="411">
        <v>22000</v>
      </c>
      <c r="I25" s="411">
        <v>12000</v>
      </c>
      <c r="IT25"/>
      <c r="IU25"/>
      <c r="IV25"/>
    </row>
    <row r="26" spans="1:256" s="421" customFormat="1" ht="14.25" customHeight="1">
      <c r="A26" s="409" t="s">
        <v>388</v>
      </c>
      <c r="B26" s="420" t="s">
        <v>389</v>
      </c>
      <c r="C26" s="411">
        <v>0</v>
      </c>
      <c r="D26" s="411">
        <v>88000</v>
      </c>
      <c r="E26" s="411">
        <v>0</v>
      </c>
      <c r="F26" s="411">
        <v>0</v>
      </c>
      <c r="G26" s="411">
        <v>0</v>
      </c>
      <c r="H26" s="411">
        <v>0</v>
      </c>
      <c r="I26" s="411">
        <v>0</v>
      </c>
      <c r="IT26"/>
      <c r="IU26"/>
      <c r="IV26"/>
    </row>
    <row r="27" spans="1:256" s="404" customFormat="1" ht="18.75" customHeight="1">
      <c r="A27" s="417" t="s">
        <v>202</v>
      </c>
      <c r="B27" s="418" t="s">
        <v>390</v>
      </c>
      <c r="C27" s="103">
        <v>5830894</v>
      </c>
      <c r="D27" s="103">
        <v>5900034</v>
      </c>
      <c r="E27" s="103">
        <v>6018034</v>
      </c>
      <c r="F27" s="103">
        <v>6188395</v>
      </c>
      <c r="G27" s="103">
        <v>6281163</v>
      </c>
      <c r="H27" s="103">
        <v>6386386</v>
      </c>
      <c r="I27" s="103">
        <v>6514114</v>
      </c>
      <c r="IT27"/>
      <c r="IU27"/>
      <c r="IV27"/>
    </row>
    <row r="28" spans="1:256" s="404" customFormat="1" ht="20.25" customHeight="1">
      <c r="A28" s="417" t="s">
        <v>205</v>
      </c>
      <c r="B28" s="418" t="s">
        <v>391</v>
      </c>
      <c r="C28" s="103">
        <v>6271613</v>
      </c>
      <c r="D28" s="103">
        <v>6100034</v>
      </c>
      <c r="E28" s="103">
        <v>5918034</v>
      </c>
      <c r="F28" s="103">
        <v>6038395</v>
      </c>
      <c r="G28" s="103">
        <v>6141163</v>
      </c>
      <c r="H28" s="103">
        <v>6090288</v>
      </c>
      <c r="I28" s="103">
        <v>6329021</v>
      </c>
      <c r="IT28"/>
      <c r="IU28"/>
      <c r="IV28"/>
    </row>
    <row r="29" spans="1:256" s="422" customFormat="1" ht="20.25" customHeight="1">
      <c r="A29" s="417" t="s">
        <v>223</v>
      </c>
      <c r="B29" s="418" t="s">
        <v>392</v>
      </c>
      <c r="C29" s="133">
        <f>SUM(C27-C28)</f>
        <v>-440719</v>
      </c>
      <c r="D29" s="133">
        <f>SUM(D27-D28)</f>
        <v>-200000</v>
      </c>
      <c r="E29" s="133">
        <f>SUM(E27-E28)</f>
        <v>100000</v>
      </c>
      <c r="F29" s="133">
        <f>SUM(F27-F28)</f>
        <v>150000</v>
      </c>
      <c r="G29" s="133">
        <f>SUM(G27-G28)</f>
        <v>140000</v>
      </c>
      <c r="H29" s="133">
        <f>SUM(H27-H28)</f>
        <v>296098</v>
      </c>
      <c r="I29" s="133">
        <f>SUM(I27-I28)</f>
        <v>185093</v>
      </c>
      <c r="IT29"/>
      <c r="IU29"/>
      <c r="IV29"/>
    </row>
    <row r="30" spans="1:256" s="422" customFormat="1" ht="19.5" customHeight="1">
      <c r="A30" s="417" t="s">
        <v>225</v>
      </c>
      <c r="B30" s="418" t="s">
        <v>393</v>
      </c>
      <c r="C30" s="106">
        <v>551282</v>
      </c>
      <c r="D30" s="106">
        <v>0</v>
      </c>
      <c r="E30" s="106">
        <v>0</v>
      </c>
      <c r="F30" s="106">
        <v>0</v>
      </c>
      <c r="G30" s="106">
        <v>0</v>
      </c>
      <c r="H30" s="106">
        <v>0</v>
      </c>
      <c r="I30" s="106">
        <v>0</v>
      </c>
      <c r="IT30"/>
      <c r="IU30"/>
      <c r="IV30"/>
    </row>
    <row r="31" spans="1:256" s="404" customFormat="1" ht="16.5" customHeight="1">
      <c r="A31" s="423" t="s">
        <v>227</v>
      </c>
      <c r="B31" s="424" t="s">
        <v>394</v>
      </c>
      <c r="C31" s="148"/>
      <c r="D31" s="148"/>
      <c r="E31" s="148"/>
      <c r="F31" s="148"/>
      <c r="G31" s="148"/>
      <c r="H31" s="148"/>
      <c r="I31" s="425"/>
      <c r="IT31"/>
      <c r="IU31"/>
      <c r="IV31"/>
    </row>
    <row r="32" spans="1:256" s="412" customFormat="1" ht="15" customHeight="1">
      <c r="A32" s="426" t="s">
        <v>395</v>
      </c>
      <c r="B32" s="427" t="s">
        <v>396</v>
      </c>
      <c r="C32" s="428">
        <f>SUM(C7/C27)*100</f>
        <v>17.617607179962455</v>
      </c>
      <c r="D32" s="428">
        <f>SUM(D7-D21-D24)/D27*100</f>
        <v>14.765864061122361</v>
      </c>
      <c r="E32" s="428">
        <f>SUM(E7-E21-E24)/E27*100</f>
        <v>12.81466671673839</v>
      </c>
      <c r="F32" s="428">
        <f>SUM(F7-F21-F24)/F27*100</f>
        <v>10.037998544048982</v>
      </c>
      <c r="G32" s="428">
        <f>SUM(G7-G21-G24)/G27*100</f>
        <v>7.66085834741114</v>
      </c>
      <c r="H32" s="428">
        <f>SUM(H7-H21-H24)/H27*100</f>
        <v>2.8982432317745905</v>
      </c>
      <c r="I32" s="428">
        <f>SUM(I7-I21-I24)/I27*100</f>
        <v>0</v>
      </c>
      <c r="IT32"/>
      <c r="IU32"/>
      <c r="IV32"/>
    </row>
    <row r="33" spans="1:256" s="412" customFormat="1" ht="28.5" customHeight="1">
      <c r="A33" s="423" t="s">
        <v>397</v>
      </c>
      <c r="B33" s="429" t="s">
        <v>398</v>
      </c>
      <c r="C33" s="430">
        <f>SUM(C32)</f>
        <v>17.617607179962455</v>
      </c>
      <c r="D33" s="431">
        <f>SUM(D8+D12-D21)/D27*100</f>
        <v>14.765864061122361</v>
      </c>
      <c r="E33" s="431">
        <f>SUM(E8+E12-E21)/E27*100</f>
        <v>12.81466671673839</v>
      </c>
      <c r="F33" s="431">
        <f>SUM(F8+F12-F21)/F27*100</f>
        <v>10.037998544048982</v>
      </c>
      <c r="G33" s="431">
        <f>SUM(G8+G12-G21)/G27*100</f>
        <v>7.66085834741114</v>
      </c>
      <c r="H33" s="431">
        <f>SUM(H8+H12-H21)/H27*100</f>
        <v>2.8982432317745905</v>
      </c>
      <c r="I33" s="431">
        <f>SUM(I8+I12-I21)/I27*100</f>
        <v>0</v>
      </c>
      <c r="IT33"/>
      <c r="IU33"/>
      <c r="IV33"/>
    </row>
    <row r="34" spans="1:256" s="412" customFormat="1" ht="15" customHeight="1">
      <c r="A34" s="426" t="s">
        <v>399</v>
      </c>
      <c r="B34" s="427" t="s">
        <v>400</v>
      </c>
      <c r="C34" s="432">
        <f>SUM(C20/C27)*100</f>
        <v>6.621163066932789</v>
      </c>
      <c r="D34" s="432">
        <f>SUM(D20/D27)*100</f>
        <v>7.186280621433706</v>
      </c>
      <c r="E34" s="432">
        <f>SUM(E20/E27)*100</f>
        <v>6.354965757920278</v>
      </c>
      <c r="F34" s="432">
        <f>SUM(F20/F27)*100</f>
        <v>4.815594350392953</v>
      </c>
      <c r="G34" s="432">
        <f>SUM(G20/G27)*100</f>
        <v>4.632342768369488</v>
      </c>
      <c r="H34" s="432">
        <f>SUM(H20/H27)*100</f>
        <v>4.980876508247388</v>
      </c>
      <c r="I34" s="432">
        <f>SUM(I20/I27)*100</f>
        <v>3.0256301931467577</v>
      </c>
      <c r="IT34"/>
      <c r="IU34"/>
      <c r="IV34"/>
    </row>
    <row r="35" spans="1:256" s="412" customFormat="1" ht="25.5" customHeight="1">
      <c r="A35" s="409" t="s">
        <v>401</v>
      </c>
      <c r="B35" s="429" t="s">
        <v>402</v>
      </c>
      <c r="C35" s="433">
        <f>SUM(C21+C25)/C27*100</f>
        <v>6.621163066932789</v>
      </c>
      <c r="D35" s="433">
        <f>SUM(D21+D25+D26)/D27*100</f>
        <v>7.186280621433706</v>
      </c>
      <c r="E35" s="433">
        <f>SUM(E21+E25)/E27*100</f>
        <v>6.354965757920278</v>
      </c>
      <c r="F35" s="433">
        <f>SUM(F21+F25)/F27*100</f>
        <v>4.815594350392953</v>
      </c>
      <c r="G35" s="433">
        <f>SUM(G21+G25)/G27*100</f>
        <v>4.632342768369488</v>
      </c>
      <c r="H35" s="433">
        <f>SUM(H21+H25)/H27*100</f>
        <v>4.980876508247388</v>
      </c>
      <c r="I35" s="433">
        <f>SUM(I21+I25)/I27*100</f>
        <v>3.0256301931467577</v>
      </c>
      <c r="IT35"/>
      <c r="IU35"/>
      <c r="IV35"/>
    </row>
    <row r="36" ht="12.75">
      <c r="A36" s="434"/>
    </row>
    <row r="39" ht="12.75">
      <c r="B39" s="435"/>
    </row>
    <row r="40" ht="12.75">
      <c r="B40" s="435"/>
    </row>
  </sheetData>
  <mergeCells count="5">
    <mergeCell ref="A1:I1"/>
    <mergeCell ref="A4:A5"/>
    <mergeCell ref="B4:B5"/>
    <mergeCell ref="C4:C5"/>
    <mergeCell ref="D4:I4"/>
  </mergeCells>
  <printOptions horizontalCentered="1" verticalCentered="1"/>
  <pageMargins left="0.5902777777777778" right="0.5902777777777778" top="0.8909722222222222" bottom="0.55" header="0.5118055555555555" footer="0.5118055555555555"/>
  <pageSetup fitToHeight="1" fitToWidth="1" horizontalDpi="300" verticalDpi="300" orientation="landscape" paperSize="9"/>
  <headerFooter alignWithMargins="0">
    <oddHeader>&amp;R&amp;9Załącznik nr 8
do Uchwały Rady Gminy Kowiesy  nr .............
z dnia .......................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20"/>
  <sheetViews>
    <sheetView showGridLines="0" workbookViewId="0" topLeftCell="A1">
      <pane xSplit="4" ySplit="9" topLeftCell="E85" activePane="bottomRight" state="frozen"/>
      <selection pane="topLeft" activeCell="A1" sqref="A1"/>
      <selection pane="topRight" activeCell="E1" sqref="E1"/>
      <selection pane="bottomLeft" activeCell="A85" sqref="A85"/>
      <selection pane="bottomRight" activeCell="C101" sqref="C101"/>
    </sheetView>
  </sheetViews>
  <sheetFormatPr defaultColWidth="12.00390625" defaultRowHeight="12.75"/>
  <cols>
    <col min="1" max="1" width="6.125" style="0" customWidth="1"/>
    <col min="2" max="2" width="8.375" style="0" customWidth="1"/>
    <col min="3" max="3" width="46.625" style="0" customWidth="1"/>
    <col min="4" max="4" width="10.125" style="0" customWidth="1"/>
    <col min="5" max="6" width="10.625" style="0" customWidth="1"/>
    <col min="7" max="7" width="11.75390625" style="0" customWidth="1"/>
    <col min="8" max="8" width="8.75390625" style="0" customWidth="1"/>
    <col min="9" max="9" width="10.125" style="0" customWidth="1"/>
    <col min="10" max="10" width="11.25390625" style="0" customWidth="1"/>
    <col min="11" max="16384" width="11.75390625" style="0" customWidth="1"/>
  </cols>
  <sheetData>
    <row r="1" spans="1:10" ht="17.25">
      <c r="A1" s="4"/>
      <c r="B1" s="4"/>
      <c r="C1" s="4"/>
      <c r="D1" s="4"/>
      <c r="E1" s="4"/>
      <c r="F1" s="4"/>
      <c r="G1" s="4"/>
      <c r="H1" s="74" t="s">
        <v>90</v>
      </c>
      <c r="I1" s="74"/>
      <c r="J1" s="74"/>
    </row>
    <row r="2" spans="1:10" ht="17.25">
      <c r="A2" s="4"/>
      <c r="B2" s="4"/>
      <c r="C2" s="4"/>
      <c r="D2" s="4"/>
      <c r="E2" s="75" t="s">
        <v>91</v>
      </c>
      <c r="F2" s="75"/>
      <c r="G2" s="75"/>
      <c r="H2" s="75"/>
      <c r="I2" s="75"/>
      <c r="J2" s="75"/>
    </row>
    <row r="3" spans="1:10" ht="17.25">
      <c r="A3" s="4"/>
      <c r="B3" s="4"/>
      <c r="C3" s="4"/>
      <c r="D3" s="4"/>
      <c r="E3" s="4"/>
      <c r="F3" s="4"/>
      <c r="G3" s="4"/>
      <c r="H3" s="74" t="s">
        <v>92</v>
      </c>
      <c r="I3" s="74"/>
      <c r="J3" s="74"/>
    </row>
    <row r="4" spans="1:10" ht="17.25">
      <c r="A4" s="4" t="s">
        <v>93</v>
      </c>
      <c r="B4" s="4"/>
      <c r="C4" s="4"/>
      <c r="D4" s="4"/>
      <c r="E4" s="4"/>
      <c r="F4" s="4"/>
      <c r="G4" s="4"/>
      <c r="H4" s="4"/>
      <c r="I4" s="4"/>
      <c r="J4" s="4"/>
    </row>
    <row r="5" spans="1:10" ht="17.25">
      <c r="A5" s="76"/>
      <c r="B5" s="76"/>
      <c r="C5" s="76"/>
      <c r="D5" s="76"/>
      <c r="E5" s="76"/>
      <c r="F5" s="76"/>
      <c r="G5" s="73"/>
      <c r="H5" s="73"/>
      <c r="I5" s="73"/>
      <c r="J5" s="73"/>
    </row>
    <row r="6" spans="1:10" ht="12.75">
      <c r="A6" s="77"/>
      <c r="B6" s="77"/>
      <c r="C6" s="77"/>
      <c r="D6" s="77"/>
      <c r="E6" s="77"/>
      <c r="F6" s="73"/>
      <c r="G6" s="78"/>
      <c r="H6" s="78"/>
      <c r="I6" s="78"/>
      <c r="J6" s="79" t="s">
        <v>94</v>
      </c>
    </row>
    <row r="7" spans="1:10" ht="12.75" customHeight="1">
      <c r="A7" s="80" t="s">
        <v>5</v>
      </c>
      <c r="B7" s="80" t="s">
        <v>95</v>
      </c>
      <c r="C7" s="80" t="s">
        <v>96</v>
      </c>
      <c r="D7" s="80" t="s">
        <v>97</v>
      </c>
      <c r="E7" s="80" t="s">
        <v>98</v>
      </c>
      <c r="F7" s="80"/>
      <c r="G7" s="80"/>
      <c r="H7" s="80"/>
      <c r="I7" s="80"/>
      <c r="J7" s="80"/>
    </row>
    <row r="8" spans="1:10" ht="12.75">
      <c r="A8" s="80"/>
      <c r="B8" s="80"/>
      <c r="C8" s="80"/>
      <c r="D8" s="80"/>
      <c r="E8" s="80" t="s">
        <v>99</v>
      </c>
      <c r="F8" s="80" t="s">
        <v>100</v>
      </c>
      <c r="G8" s="80"/>
      <c r="H8" s="80"/>
      <c r="I8" s="80"/>
      <c r="J8" s="80" t="s">
        <v>101</v>
      </c>
    </row>
    <row r="9" spans="1:10" ht="48.75" customHeight="1">
      <c r="A9" s="80"/>
      <c r="B9" s="80"/>
      <c r="C9" s="80"/>
      <c r="D9" s="80"/>
      <c r="E9" s="80"/>
      <c r="F9" s="80" t="s">
        <v>102</v>
      </c>
      <c r="G9" s="80" t="s">
        <v>103</v>
      </c>
      <c r="H9" s="80" t="s">
        <v>104</v>
      </c>
      <c r="I9" s="80" t="s">
        <v>105</v>
      </c>
      <c r="J9" s="80"/>
    </row>
    <row r="10" spans="1:10" ht="12.75">
      <c r="A10" s="81">
        <v>1</v>
      </c>
      <c r="B10" s="81">
        <v>2</v>
      </c>
      <c r="C10" s="81">
        <v>3</v>
      </c>
      <c r="D10" s="81">
        <v>4</v>
      </c>
      <c r="E10" s="81">
        <v>5</v>
      </c>
      <c r="F10" s="81">
        <v>6</v>
      </c>
      <c r="G10" s="81">
        <v>7</v>
      </c>
      <c r="H10" s="81">
        <v>8</v>
      </c>
      <c r="I10" s="81">
        <v>9</v>
      </c>
      <c r="J10" s="81">
        <v>10</v>
      </c>
    </row>
    <row r="11" spans="1:10" ht="12.75">
      <c r="A11" s="7" t="s">
        <v>13</v>
      </c>
      <c r="B11" s="82"/>
      <c r="C11" s="19" t="s">
        <v>14</v>
      </c>
      <c r="D11" s="83">
        <f>SUM(D12:D14)</f>
        <v>534100</v>
      </c>
      <c r="E11" s="84">
        <f>SUM(E12:E14)</f>
        <v>84100</v>
      </c>
      <c r="F11" s="83">
        <f>SUM(F12:F14)</f>
        <v>0</v>
      </c>
      <c r="G11" s="83">
        <f>SUM(G12:G14)</f>
        <v>0</v>
      </c>
      <c r="H11" s="83">
        <f>SUM(H12:H14)</f>
        <v>0</v>
      </c>
      <c r="I11" s="83">
        <f>SUM(I12:I14)</f>
        <v>0</v>
      </c>
      <c r="J11" s="84">
        <f>SUM(J12:J14)</f>
        <v>450000</v>
      </c>
    </row>
    <row r="12" spans="1:10" ht="12.75">
      <c r="A12" s="85"/>
      <c r="B12" s="86" t="s">
        <v>106</v>
      </c>
      <c r="C12" s="87" t="s">
        <v>107</v>
      </c>
      <c r="D12" s="88">
        <f>SUM(E12+J12)</f>
        <v>520000</v>
      </c>
      <c r="E12" s="89">
        <v>70000</v>
      </c>
      <c r="F12" s="88"/>
      <c r="G12" s="88"/>
      <c r="H12" s="88"/>
      <c r="I12" s="88"/>
      <c r="J12" s="89">
        <v>450000</v>
      </c>
    </row>
    <row r="13" spans="1:10" ht="12.75">
      <c r="A13" s="85"/>
      <c r="B13" s="86" t="s">
        <v>108</v>
      </c>
      <c r="C13" s="90" t="s">
        <v>109</v>
      </c>
      <c r="D13" s="88">
        <f>SUM(E13+J13)</f>
        <v>9600</v>
      </c>
      <c r="E13" s="89">
        <v>9600</v>
      </c>
      <c r="F13" s="88"/>
      <c r="G13" s="88"/>
      <c r="H13" s="88"/>
      <c r="I13" s="88"/>
      <c r="J13" s="89"/>
    </row>
    <row r="14" spans="1:10" ht="12.75">
      <c r="A14" s="91"/>
      <c r="B14" s="86" t="s">
        <v>110</v>
      </c>
      <c r="C14" s="87" t="s">
        <v>111</v>
      </c>
      <c r="D14" s="88">
        <f>SUM(E14+J14)</f>
        <v>4500</v>
      </c>
      <c r="E14" s="89">
        <v>4500</v>
      </c>
      <c r="F14" s="88"/>
      <c r="G14" s="88"/>
      <c r="H14" s="88"/>
      <c r="I14" s="88"/>
      <c r="J14" s="89"/>
    </row>
    <row r="15" spans="1:10" ht="12.75">
      <c r="A15" s="7">
        <v>400</v>
      </c>
      <c r="B15" s="92"/>
      <c r="C15" s="12" t="s">
        <v>22</v>
      </c>
      <c r="D15" s="93">
        <f>SUM(D17)</f>
        <v>58698</v>
      </c>
      <c r="E15" s="94">
        <f>SUM(E17)</f>
        <v>58698</v>
      </c>
      <c r="F15" s="93">
        <f>SUM(F17)</f>
        <v>18132</v>
      </c>
      <c r="G15" s="93">
        <f>SUM(G17)</f>
        <v>3546</v>
      </c>
      <c r="H15" s="93">
        <f>SUM(H17)</f>
        <v>0</v>
      </c>
      <c r="I15" s="93">
        <f>SUM(I17)</f>
        <v>0</v>
      </c>
      <c r="J15" s="94">
        <f>SUM(J17)</f>
        <v>0</v>
      </c>
    </row>
    <row r="16" spans="1:10" ht="12.75">
      <c r="A16" s="95"/>
      <c r="B16" s="96"/>
      <c r="C16" s="11" t="s">
        <v>23</v>
      </c>
      <c r="D16" s="97"/>
      <c r="E16" s="84"/>
      <c r="F16" s="98"/>
      <c r="G16" s="83"/>
      <c r="H16" s="98"/>
      <c r="I16" s="83"/>
      <c r="J16" s="99"/>
    </row>
    <row r="17" spans="1:10" ht="12.75">
      <c r="A17" s="100"/>
      <c r="B17" s="86">
        <v>40002</v>
      </c>
      <c r="C17" s="41" t="s">
        <v>112</v>
      </c>
      <c r="D17" s="88">
        <f>SUM(E17+J17)</f>
        <v>58698</v>
      </c>
      <c r="E17" s="89">
        <v>58698</v>
      </c>
      <c r="F17" s="88">
        <v>18132</v>
      </c>
      <c r="G17" s="88">
        <v>3546</v>
      </c>
      <c r="H17" s="88"/>
      <c r="I17" s="88"/>
      <c r="J17" s="89"/>
    </row>
    <row r="18" spans="1:10" ht="12.75">
      <c r="A18" s="7">
        <v>600</v>
      </c>
      <c r="B18" s="17"/>
      <c r="C18" s="101" t="s">
        <v>113</v>
      </c>
      <c r="D18" s="102">
        <f>SUM(D19:D19)</f>
        <v>356887</v>
      </c>
      <c r="E18" s="102">
        <f>SUM(E19:E19)</f>
        <v>104887</v>
      </c>
      <c r="F18" s="102">
        <f>SUM(F19:F19)</f>
        <v>15881</v>
      </c>
      <c r="G18" s="102">
        <f>SUM(G19:G19)</f>
        <v>3106</v>
      </c>
      <c r="H18" s="102">
        <f>SUM(H19:H19)</f>
        <v>0</v>
      </c>
      <c r="I18" s="102">
        <f>SUM(I19:I19)</f>
        <v>0</v>
      </c>
      <c r="J18" s="102">
        <f>SUM(J19:J19)</f>
        <v>252000</v>
      </c>
    </row>
    <row r="19" spans="1:10" ht="12.75">
      <c r="A19" s="91"/>
      <c r="B19" s="86">
        <v>60016</v>
      </c>
      <c r="C19" s="72" t="s">
        <v>114</v>
      </c>
      <c r="D19" s="103">
        <f>SUM(E19+J19)</f>
        <v>356887</v>
      </c>
      <c r="E19" s="89">
        <v>104887</v>
      </c>
      <c r="F19" s="88">
        <v>15881</v>
      </c>
      <c r="G19" s="88">
        <v>3106</v>
      </c>
      <c r="H19" s="88"/>
      <c r="I19" s="88"/>
      <c r="J19" s="89">
        <v>252000</v>
      </c>
    </row>
    <row r="20" spans="1:10" ht="12.75">
      <c r="A20" s="7">
        <v>700</v>
      </c>
      <c r="B20" s="104"/>
      <c r="C20" s="12" t="s">
        <v>26</v>
      </c>
      <c r="D20" s="102">
        <f>SUM(D21)</f>
        <v>325220</v>
      </c>
      <c r="E20" s="105">
        <f>SUM(E21)</f>
        <v>65220</v>
      </c>
      <c r="F20" s="102">
        <f>SUM(F21)</f>
        <v>4800</v>
      </c>
      <c r="G20" s="102">
        <f>SUM(G21)</f>
        <v>420</v>
      </c>
      <c r="H20" s="102">
        <f>SUM(H21)</f>
        <v>0</v>
      </c>
      <c r="I20" s="102">
        <f>SUM(I21)</f>
        <v>0</v>
      </c>
      <c r="J20" s="105">
        <f>SUM(J21)</f>
        <v>260000</v>
      </c>
    </row>
    <row r="21" spans="1:10" ht="12.75">
      <c r="A21" s="91"/>
      <c r="B21" s="86">
        <v>70005</v>
      </c>
      <c r="C21" s="90" t="s">
        <v>115</v>
      </c>
      <c r="D21" s="103">
        <f>SUM(E21+J21)</f>
        <v>325220</v>
      </c>
      <c r="E21" s="89">
        <v>65220</v>
      </c>
      <c r="F21" s="103">
        <v>4800</v>
      </c>
      <c r="G21" s="103">
        <v>420</v>
      </c>
      <c r="H21" s="103"/>
      <c r="I21" s="103"/>
      <c r="J21" s="106">
        <v>260000</v>
      </c>
    </row>
    <row r="22" spans="1:10" ht="12.75">
      <c r="A22" s="7">
        <v>710</v>
      </c>
      <c r="B22" s="95"/>
      <c r="C22" s="11" t="s">
        <v>116</v>
      </c>
      <c r="D22" s="102">
        <f>SUM(D23)</f>
        <v>28000</v>
      </c>
      <c r="E22" s="105">
        <f>SUM(E23)</f>
        <v>28000</v>
      </c>
      <c r="F22" s="102">
        <f>SUM(F23)</f>
        <v>16000</v>
      </c>
      <c r="G22" s="102">
        <f>SUM(G23)</f>
        <v>0</v>
      </c>
      <c r="H22" s="102">
        <f>SUM(H23)</f>
        <v>0</v>
      </c>
      <c r="I22" s="102">
        <f>SUM(I23)</f>
        <v>0</v>
      </c>
      <c r="J22" s="105">
        <f>SUM(J23)</f>
        <v>0</v>
      </c>
    </row>
    <row r="23" spans="1:10" ht="12.75">
      <c r="A23" s="91"/>
      <c r="B23" s="86">
        <v>71004</v>
      </c>
      <c r="C23" s="107" t="s">
        <v>117</v>
      </c>
      <c r="D23" s="103">
        <f>SUM(E23+J23)</f>
        <v>28000</v>
      </c>
      <c r="E23" s="89">
        <v>28000</v>
      </c>
      <c r="F23" s="88">
        <v>16000</v>
      </c>
      <c r="G23" s="88"/>
      <c r="H23" s="88"/>
      <c r="I23" s="88"/>
      <c r="J23" s="89"/>
    </row>
    <row r="24" spans="1:10" ht="13.5" customHeight="1">
      <c r="A24" s="7">
        <v>750</v>
      </c>
      <c r="B24" s="104"/>
      <c r="C24" s="108" t="s">
        <v>31</v>
      </c>
      <c r="D24" s="102">
        <f>SUM(D25:D29)</f>
        <v>890477</v>
      </c>
      <c r="E24" s="105">
        <f>SUM(E25:E29)</f>
        <v>870477</v>
      </c>
      <c r="F24" s="102">
        <f>SUM(F25:F29)</f>
        <v>517847</v>
      </c>
      <c r="G24" s="102">
        <f>SUM(G25:G29)</f>
        <v>98371</v>
      </c>
      <c r="H24" s="102">
        <f>SUM(H25:H29)</f>
        <v>0</v>
      </c>
      <c r="I24" s="102">
        <f>SUM(I25:I29)</f>
        <v>0</v>
      </c>
      <c r="J24" s="105">
        <f>SUM(J25:J29)</f>
        <v>20000</v>
      </c>
    </row>
    <row r="25" spans="1:10" ht="12.75">
      <c r="A25" s="85"/>
      <c r="B25" s="86">
        <v>75011</v>
      </c>
      <c r="C25" s="87" t="s">
        <v>118</v>
      </c>
      <c r="D25" s="88">
        <f>SUM(E25+J25)</f>
        <v>51147</v>
      </c>
      <c r="E25" s="89">
        <v>51147</v>
      </c>
      <c r="F25" s="88">
        <v>36467</v>
      </c>
      <c r="G25" s="88">
        <v>7130</v>
      </c>
      <c r="H25" s="88"/>
      <c r="I25" s="88"/>
      <c r="J25" s="89"/>
    </row>
    <row r="26" spans="1:10" ht="12.75">
      <c r="A26" s="85"/>
      <c r="B26" s="86">
        <v>75022</v>
      </c>
      <c r="C26" s="59" t="s">
        <v>119</v>
      </c>
      <c r="D26" s="88">
        <f>SUM(E26+J26)</f>
        <v>34000</v>
      </c>
      <c r="E26" s="89">
        <v>34000</v>
      </c>
      <c r="F26" s="88"/>
      <c r="G26" s="88"/>
      <c r="H26" s="88"/>
      <c r="I26" s="88"/>
      <c r="J26" s="89"/>
    </row>
    <row r="27" spans="1:10" ht="12.75">
      <c r="A27" s="85"/>
      <c r="B27" s="86">
        <v>75023</v>
      </c>
      <c r="C27" s="59" t="s">
        <v>120</v>
      </c>
      <c r="D27" s="88">
        <f>SUM(E27+J27)</f>
        <v>777330</v>
      </c>
      <c r="E27" s="89">
        <v>757330</v>
      </c>
      <c r="F27" s="88">
        <v>479280</v>
      </c>
      <c r="G27" s="88">
        <v>90941</v>
      </c>
      <c r="H27" s="88"/>
      <c r="I27" s="88"/>
      <c r="J27" s="89">
        <v>20000</v>
      </c>
    </row>
    <row r="28" spans="1:10" ht="12.75">
      <c r="A28" s="85"/>
      <c r="B28" s="86">
        <v>75075</v>
      </c>
      <c r="C28" s="59" t="s">
        <v>121</v>
      </c>
      <c r="D28" s="88">
        <f>SUM(E28+J28)</f>
        <v>15000</v>
      </c>
      <c r="E28" s="89">
        <v>15000</v>
      </c>
      <c r="F28" s="88">
        <v>1500</v>
      </c>
      <c r="G28" s="88">
        <v>300</v>
      </c>
      <c r="H28" s="88"/>
      <c r="I28" s="88"/>
      <c r="J28" s="89"/>
    </row>
    <row r="29" spans="1:10" ht="12.75">
      <c r="A29" s="91"/>
      <c r="B29" s="86">
        <v>75095</v>
      </c>
      <c r="C29" s="72" t="s">
        <v>111</v>
      </c>
      <c r="D29" s="88">
        <f>SUM(E29+J29)</f>
        <v>13000</v>
      </c>
      <c r="E29" s="89">
        <v>13000</v>
      </c>
      <c r="F29" s="88">
        <v>600</v>
      </c>
      <c r="G29" s="88"/>
      <c r="H29" s="88"/>
      <c r="I29" s="88"/>
      <c r="J29" s="89"/>
    </row>
    <row r="30" spans="1:10" ht="12.75">
      <c r="A30" s="109"/>
      <c r="B30" s="110"/>
      <c r="C30" s="111"/>
      <c r="D30" s="112"/>
      <c r="E30" s="113"/>
      <c r="F30" s="112"/>
      <c r="G30" s="112"/>
      <c r="H30" s="112"/>
      <c r="I30" s="112"/>
      <c r="J30" s="113"/>
    </row>
    <row r="31" spans="1:10" ht="12.75">
      <c r="A31" s="114"/>
      <c r="B31" s="115"/>
      <c r="C31" s="116"/>
      <c r="D31" s="117"/>
      <c r="E31" s="118"/>
      <c r="F31" s="117"/>
      <c r="G31" s="117"/>
      <c r="H31" s="117"/>
      <c r="I31" s="117"/>
      <c r="J31" s="118"/>
    </row>
    <row r="32" spans="1:10" ht="12.75">
      <c r="A32" s="119">
        <v>751</v>
      </c>
      <c r="B32" s="92"/>
      <c r="C32" s="120" t="s">
        <v>122</v>
      </c>
      <c r="D32" s="121">
        <f>SUM(D35)</f>
        <v>414</v>
      </c>
      <c r="E32" s="121">
        <f>SUM(E35)</f>
        <v>414</v>
      </c>
      <c r="F32" s="121">
        <f>SUM(F35)</f>
        <v>345</v>
      </c>
      <c r="G32" s="121">
        <f>SUM(G35)</f>
        <v>69</v>
      </c>
      <c r="H32" s="121">
        <f>SUM(H35)</f>
        <v>0</v>
      </c>
      <c r="I32" s="121">
        <f>SUM(I35)</f>
        <v>0</v>
      </c>
      <c r="J32" s="121">
        <f>SUM(J35)</f>
        <v>0</v>
      </c>
    </row>
    <row r="33" spans="1:10" ht="12.75">
      <c r="A33" s="122"/>
      <c r="B33" s="95"/>
      <c r="C33" s="10" t="s">
        <v>123</v>
      </c>
      <c r="D33" s="123"/>
      <c r="E33" s="123"/>
      <c r="F33" s="124"/>
      <c r="G33" s="123"/>
      <c r="H33" s="124"/>
      <c r="I33" s="123"/>
      <c r="J33" s="125"/>
    </row>
    <row r="34" spans="1:10" ht="12.75">
      <c r="A34" s="126"/>
      <c r="B34" s="96"/>
      <c r="C34" s="127" t="s">
        <v>124</v>
      </c>
      <c r="D34" s="128"/>
      <c r="E34" s="129"/>
      <c r="F34" s="98"/>
      <c r="G34" s="129"/>
      <c r="H34" s="98"/>
      <c r="I34" s="129"/>
      <c r="J34" s="99"/>
    </row>
    <row r="35" spans="1:10" ht="12.75">
      <c r="A35" s="130"/>
      <c r="B35" s="21">
        <v>75101</v>
      </c>
      <c r="C35" s="131" t="s">
        <v>125</v>
      </c>
      <c r="D35" s="132">
        <f>SUM(E35+J35)</f>
        <v>414</v>
      </c>
      <c r="E35" s="133">
        <v>414</v>
      </c>
      <c r="F35" s="112">
        <v>345</v>
      </c>
      <c r="G35" s="132">
        <v>69</v>
      </c>
      <c r="H35" s="112"/>
      <c r="I35" s="132"/>
      <c r="J35" s="134"/>
    </row>
    <row r="36" spans="1:10" ht="12.75">
      <c r="A36" s="135"/>
      <c r="B36" s="91"/>
      <c r="C36" s="62" t="s">
        <v>126</v>
      </c>
      <c r="D36" s="88"/>
      <c r="E36" s="89"/>
      <c r="F36" s="136"/>
      <c r="G36" s="88"/>
      <c r="H36" s="136"/>
      <c r="I36" s="88"/>
      <c r="J36" s="137"/>
    </row>
    <row r="37" spans="1:10" ht="12.75">
      <c r="A37" s="7">
        <v>754</v>
      </c>
      <c r="B37" s="92"/>
      <c r="C37" s="12" t="s">
        <v>39</v>
      </c>
      <c r="D37" s="93">
        <f>SUM(D39:D43)</f>
        <v>187377</v>
      </c>
      <c r="E37" s="93">
        <f>SUM(E39:E43)</f>
        <v>87377</v>
      </c>
      <c r="F37" s="93">
        <f>SUM(F39:F43)</f>
        <v>11250</v>
      </c>
      <c r="G37" s="93">
        <f>SUM(G39:G43)</f>
        <v>500</v>
      </c>
      <c r="H37" s="93">
        <f>SUM(H39:H43)</f>
        <v>0</v>
      </c>
      <c r="I37" s="93">
        <f>SUM(I39:I43)</f>
        <v>0</v>
      </c>
      <c r="J37" s="121">
        <f>SUM(J39:J43)</f>
        <v>100000</v>
      </c>
    </row>
    <row r="38" spans="1:10" ht="12.75">
      <c r="A38" s="95"/>
      <c r="B38" s="95"/>
      <c r="C38" s="11" t="s">
        <v>40</v>
      </c>
      <c r="D38" s="97"/>
      <c r="E38" s="129"/>
      <c r="F38" s="98"/>
      <c r="G38" s="129"/>
      <c r="H38" s="98"/>
      <c r="I38" s="129"/>
      <c r="J38" s="99"/>
    </row>
    <row r="39" spans="1:10" ht="12.75">
      <c r="A39" s="85"/>
      <c r="B39" s="86">
        <v>75403</v>
      </c>
      <c r="C39" s="72" t="s">
        <v>127</v>
      </c>
      <c r="D39" s="88">
        <f>SUM(E39+J39)</f>
        <v>3500</v>
      </c>
      <c r="E39" s="89">
        <v>3500</v>
      </c>
      <c r="F39" s="138"/>
      <c r="G39" s="138"/>
      <c r="H39" s="138"/>
      <c r="I39" s="138"/>
      <c r="J39" s="139"/>
    </row>
    <row r="40" spans="1:10" ht="12.75">
      <c r="A40" s="85"/>
      <c r="B40" s="86">
        <v>75412</v>
      </c>
      <c r="C40" s="59" t="s">
        <v>128</v>
      </c>
      <c r="D40" s="88">
        <f>SUM(E40+J40)</f>
        <v>175427</v>
      </c>
      <c r="E40" s="89">
        <v>75427</v>
      </c>
      <c r="F40" s="138">
        <v>10800</v>
      </c>
      <c r="G40" s="138">
        <v>500</v>
      </c>
      <c r="H40" s="138"/>
      <c r="I40" s="138"/>
      <c r="J40" s="139">
        <v>100000</v>
      </c>
    </row>
    <row r="41" spans="1:10" ht="12.75">
      <c r="A41" s="85"/>
      <c r="B41" s="86">
        <v>75414</v>
      </c>
      <c r="C41" s="72" t="s">
        <v>129</v>
      </c>
      <c r="D41" s="88">
        <f>SUM(E41+J41)</f>
        <v>450</v>
      </c>
      <c r="E41" s="89">
        <v>450</v>
      </c>
      <c r="F41" s="138">
        <v>450</v>
      </c>
      <c r="G41" s="138"/>
      <c r="H41" s="138"/>
      <c r="I41" s="138"/>
      <c r="J41" s="139"/>
    </row>
    <row r="42" spans="1:10" ht="12.75">
      <c r="A42" s="85"/>
      <c r="B42" s="86">
        <v>75421</v>
      </c>
      <c r="C42" s="72" t="s">
        <v>130</v>
      </c>
      <c r="D42" s="88">
        <v>5000</v>
      </c>
      <c r="E42" s="89">
        <v>5000</v>
      </c>
      <c r="F42" s="138"/>
      <c r="G42" s="138"/>
      <c r="H42" s="138"/>
      <c r="I42" s="138"/>
      <c r="J42" s="139"/>
    </row>
    <row r="43" spans="1:10" ht="12.75">
      <c r="A43" s="91"/>
      <c r="B43" s="86">
        <v>75495</v>
      </c>
      <c r="C43" s="72" t="s">
        <v>111</v>
      </c>
      <c r="D43" s="88">
        <f>SUM(E43+J43)</f>
        <v>3000</v>
      </c>
      <c r="E43" s="89">
        <v>3000</v>
      </c>
      <c r="F43" s="138"/>
      <c r="G43" s="138"/>
      <c r="H43" s="138"/>
      <c r="I43" s="138"/>
      <c r="J43" s="139"/>
    </row>
    <row r="44" spans="1:10" ht="12.75">
      <c r="A44" s="7">
        <v>756</v>
      </c>
      <c r="B44" s="95"/>
      <c r="C44" s="12" t="s">
        <v>41</v>
      </c>
      <c r="D44" s="93">
        <f>SUM(D48)</f>
        <v>31000</v>
      </c>
      <c r="E44" s="93">
        <f>SUM(E48)</f>
        <v>31000</v>
      </c>
      <c r="F44" s="93">
        <f>SUM(F48)</f>
        <v>30000</v>
      </c>
      <c r="G44" s="93">
        <f>SUM(G48)</f>
        <v>0</v>
      </c>
      <c r="H44" s="93">
        <f>SUM(H48)</f>
        <v>0</v>
      </c>
      <c r="I44" s="93">
        <f>SUM(I48)</f>
        <v>0</v>
      </c>
      <c r="J44" s="121">
        <f>SUM(J48)</f>
        <v>0</v>
      </c>
    </row>
    <row r="45" spans="1:10" ht="12.75">
      <c r="A45" s="95"/>
      <c r="B45" s="95"/>
      <c r="C45" s="9" t="s">
        <v>42</v>
      </c>
      <c r="D45" s="140"/>
      <c r="E45" s="123"/>
      <c r="F45" s="124"/>
      <c r="G45" s="123"/>
      <c r="H45" s="124"/>
      <c r="I45" s="123"/>
      <c r="J45" s="125"/>
    </row>
    <row r="46" spans="1:10" ht="12.75">
      <c r="A46" s="95"/>
      <c r="B46" s="95"/>
      <c r="C46" s="9" t="s">
        <v>43</v>
      </c>
      <c r="D46" s="140"/>
      <c r="E46" s="123"/>
      <c r="F46" s="124"/>
      <c r="G46" s="123"/>
      <c r="H46" s="124"/>
      <c r="I46" s="123"/>
      <c r="J46" s="125"/>
    </row>
    <row r="47" spans="1:10" ht="12.75">
      <c r="A47" s="96"/>
      <c r="B47" s="95"/>
      <c r="C47" s="11" t="s">
        <v>44</v>
      </c>
      <c r="D47" s="97"/>
      <c r="E47" s="129"/>
      <c r="F47" s="98"/>
      <c r="G47" s="129"/>
      <c r="H47" s="98"/>
      <c r="I47" s="129"/>
      <c r="J47" s="99"/>
    </row>
    <row r="48" spans="1:10" ht="12.75">
      <c r="A48" s="130"/>
      <c r="B48" s="21">
        <v>75647</v>
      </c>
      <c r="C48" s="131" t="s">
        <v>131</v>
      </c>
      <c r="D48" s="103">
        <f>SUM(E48+J48)</f>
        <v>31000</v>
      </c>
      <c r="E48" s="133">
        <v>31000</v>
      </c>
      <c r="F48" s="112">
        <v>30000</v>
      </c>
      <c r="G48" s="132"/>
      <c r="H48" s="112"/>
      <c r="I48" s="132"/>
      <c r="J48" s="134"/>
    </row>
    <row r="49" spans="1:10" ht="12.75">
      <c r="A49" s="135"/>
      <c r="B49" s="91"/>
      <c r="C49" s="64" t="s">
        <v>132</v>
      </c>
      <c r="D49" s="103"/>
      <c r="E49" s="133"/>
      <c r="F49" s="112"/>
      <c r="G49" s="132"/>
      <c r="H49" s="112"/>
      <c r="I49" s="132"/>
      <c r="J49" s="134"/>
    </row>
    <row r="50" spans="1:10" ht="12.75">
      <c r="A50" s="17">
        <v>757</v>
      </c>
      <c r="B50" s="95"/>
      <c r="C50" s="19" t="s">
        <v>133</v>
      </c>
      <c r="D50" s="102">
        <f>SUM(D53+D51)</f>
        <v>113000</v>
      </c>
      <c r="E50" s="102">
        <f>SUM(E51:E53)</f>
        <v>113000</v>
      </c>
      <c r="F50" s="102">
        <f>SUM(F51)</f>
        <v>0</v>
      </c>
      <c r="G50" s="102">
        <f>SUM(G51)</f>
        <v>0</v>
      </c>
      <c r="H50" s="102">
        <f>SUM(H51)</f>
        <v>0</v>
      </c>
      <c r="I50" s="102">
        <f>SUM(I51:I54)</f>
        <v>113000</v>
      </c>
      <c r="J50" s="102">
        <f>SUM(J51)</f>
        <v>0</v>
      </c>
    </row>
    <row r="51" spans="1:10" ht="12.75">
      <c r="A51" s="141"/>
      <c r="B51" s="21">
        <v>75702</v>
      </c>
      <c r="C51" s="131" t="s">
        <v>134</v>
      </c>
      <c r="D51" s="103">
        <f>SUM(E51+J51)</f>
        <v>25000</v>
      </c>
      <c r="E51" s="133">
        <v>25000</v>
      </c>
      <c r="F51" s="112"/>
      <c r="G51" s="132"/>
      <c r="H51" s="112"/>
      <c r="I51" s="132">
        <v>25000</v>
      </c>
      <c r="J51" s="134"/>
    </row>
    <row r="52" spans="1:10" ht="12.75">
      <c r="A52" s="85"/>
      <c r="B52" s="91"/>
      <c r="C52" s="64" t="s">
        <v>135</v>
      </c>
      <c r="D52" s="103"/>
      <c r="E52" s="133"/>
      <c r="F52" s="112"/>
      <c r="G52" s="132"/>
      <c r="H52" s="112"/>
      <c r="I52" s="132"/>
      <c r="J52" s="134"/>
    </row>
    <row r="53" spans="1:10" ht="12.75">
      <c r="A53" s="85"/>
      <c r="B53" s="141">
        <v>75704</v>
      </c>
      <c r="C53" s="23" t="s">
        <v>136</v>
      </c>
      <c r="D53" s="88">
        <v>88000</v>
      </c>
      <c r="E53" s="133">
        <v>88000</v>
      </c>
      <c r="F53" s="132"/>
      <c r="G53" s="132"/>
      <c r="H53" s="132"/>
      <c r="I53" s="132"/>
      <c r="J53" s="133"/>
    </row>
    <row r="54" spans="1:10" ht="12.75">
      <c r="A54" s="91"/>
      <c r="B54" s="91"/>
      <c r="C54" s="32" t="s">
        <v>137</v>
      </c>
      <c r="D54" s="88"/>
      <c r="E54" s="133"/>
      <c r="F54" s="88"/>
      <c r="G54" s="88"/>
      <c r="H54" s="88"/>
      <c r="I54" s="88">
        <v>88000</v>
      </c>
      <c r="J54" s="89"/>
    </row>
    <row r="55" spans="1:10" ht="12.75">
      <c r="A55" s="17">
        <v>758</v>
      </c>
      <c r="B55" s="104"/>
      <c r="C55" s="19" t="s">
        <v>75</v>
      </c>
      <c r="D55" s="142">
        <f>SUM(D56)</f>
        <v>47000</v>
      </c>
      <c r="E55" s="142">
        <f>SUM(E56)</f>
        <v>47000</v>
      </c>
      <c r="F55" s="142">
        <f>SUM(F56)</f>
        <v>0</v>
      </c>
      <c r="G55" s="142">
        <f>SUM(G56)</f>
        <v>0</v>
      </c>
      <c r="H55" s="142">
        <f>SUM(H56)</f>
        <v>0</v>
      </c>
      <c r="I55" s="142">
        <f>SUM(I56)</f>
        <v>0</v>
      </c>
      <c r="J55" s="142">
        <f>SUM(J56)</f>
        <v>0</v>
      </c>
    </row>
    <row r="56" spans="1:10" ht="12.75">
      <c r="A56" s="143"/>
      <c r="B56" s="86">
        <v>75818</v>
      </c>
      <c r="C56" t="s">
        <v>138</v>
      </c>
      <c r="D56" s="88">
        <f>SUM(E56+J56)</f>
        <v>47000</v>
      </c>
      <c r="E56" s="89">
        <v>47000</v>
      </c>
      <c r="F56" s="144"/>
      <c r="G56" s="144"/>
      <c r="H56" s="144"/>
      <c r="I56" s="144"/>
      <c r="J56" s="145"/>
    </row>
    <row r="57" spans="1:10" ht="12.75">
      <c r="A57" s="7">
        <v>801</v>
      </c>
      <c r="B57" s="104"/>
      <c r="C57" s="19" t="s">
        <v>80</v>
      </c>
      <c r="D57" s="142">
        <f>SUM(D58:D65)</f>
        <v>2137129</v>
      </c>
      <c r="E57" s="142">
        <f>SUM(E58:E65)</f>
        <v>2137129</v>
      </c>
      <c r="F57" s="142">
        <f>SUM(F58:F65)</f>
        <v>1156760</v>
      </c>
      <c r="G57" s="142">
        <f>SUM(G58:G65)</f>
        <v>235705</v>
      </c>
      <c r="H57" s="142">
        <f>SUM(H58:H65)</f>
        <v>76568</v>
      </c>
      <c r="I57" s="142">
        <f>SUM(I58:I65)</f>
        <v>0</v>
      </c>
      <c r="J57" s="142">
        <f>SUM(J58:J65)</f>
        <v>0</v>
      </c>
    </row>
    <row r="58" spans="1:10" ht="12.75">
      <c r="A58" s="85"/>
      <c r="B58" s="86">
        <v>80101</v>
      </c>
      <c r="C58" s="59" t="s">
        <v>139</v>
      </c>
      <c r="D58" s="88">
        <f>SUM(E58+J58)</f>
        <v>998313</v>
      </c>
      <c r="E58" s="89">
        <v>998313</v>
      </c>
      <c r="F58" s="144">
        <v>574516</v>
      </c>
      <c r="G58" s="144">
        <v>117358</v>
      </c>
      <c r="H58" s="144">
        <v>76568</v>
      </c>
      <c r="I58" s="144"/>
      <c r="J58" s="145"/>
    </row>
    <row r="59" spans="1:10" ht="12.75">
      <c r="A59" s="85"/>
      <c r="B59" s="86">
        <v>80103</v>
      </c>
      <c r="C59" s="59" t="s">
        <v>140</v>
      </c>
      <c r="D59" s="88">
        <f>SUM(E59+J59)</f>
        <v>42360</v>
      </c>
      <c r="E59" s="89">
        <v>42360</v>
      </c>
      <c r="F59" s="144">
        <v>30300</v>
      </c>
      <c r="G59" s="144">
        <v>6415</v>
      </c>
      <c r="H59" s="144"/>
      <c r="I59" s="144"/>
      <c r="J59" s="145"/>
    </row>
    <row r="60" spans="1:10" ht="12.75">
      <c r="A60" s="85"/>
      <c r="B60" s="86">
        <v>80110</v>
      </c>
      <c r="C60" s="59" t="s">
        <v>141</v>
      </c>
      <c r="D60" s="88">
        <f>SUM(E60+J60)</f>
        <v>697661</v>
      </c>
      <c r="E60" s="89">
        <v>697661</v>
      </c>
      <c r="F60" s="144">
        <v>427326</v>
      </c>
      <c r="G60" s="144">
        <v>88745</v>
      </c>
      <c r="H60" s="144"/>
      <c r="I60" s="144"/>
      <c r="J60" s="145"/>
    </row>
    <row r="61" spans="1:10" ht="12.75">
      <c r="A61" s="85"/>
      <c r="B61" s="86">
        <v>80113</v>
      </c>
      <c r="C61" s="59" t="s">
        <v>142</v>
      </c>
      <c r="D61" s="88">
        <f>SUM(E61+J61)</f>
        <v>150292</v>
      </c>
      <c r="E61" s="89">
        <v>150292</v>
      </c>
      <c r="F61" s="144">
        <v>27000</v>
      </c>
      <c r="G61" s="144">
        <v>3292</v>
      </c>
      <c r="H61" s="144"/>
      <c r="I61" s="144"/>
      <c r="J61" s="145"/>
    </row>
    <row r="62" spans="1:10" ht="12.75">
      <c r="A62" s="85"/>
      <c r="B62" s="86">
        <v>80114</v>
      </c>
      <c r="C62" s="59" t="s">
        <v>143</v>
      </c>
      <c r="D62" s="88">
        <f>SUM(E62+J62)</f>
        <v>99998</v>
      </c>
      <c r="E62" s="89">
        <v>99998</v>
      </c>
      <c r="F62" s="144">
        <v>71758</v>
      </c>
      <c r="G62" s="144">
        <v>14800</v>
      </c>
      <c r="H62" s="144"/>
      <c r="I62" s="144"/>
      <c r="J62" s="145"/>
    </row>
    <row r="63" spans="1:10" ht="12.75">
      <c r="A63" s="85"/>
      <c r="B63" s="86">
        <v>80146</v>
      </c>
      <c r="C63" s="59" t="s">
        <v>144</v>
      </c>
      <c r="D63" s="88">
        <f>SUM(E63+J63)</f>
        <v>8330</v>
      </c>
      <c r="E63" s="89">
        <v>8330</v>
      </c>
      <c r="F63" s="144"/>
      <c r="G63" s="144"/>
      <c r="H63" s="144"/>
      <c r="I63" s="144"/>
      <c r="J63" s="145"/>
    </row>
    <row r="64" spans="1:10" ht="12.75">
      <c r="A64" s="85"/>
      <c r="B64" s="86">
        <v>80148</v>
      </c>
      <c r="C64" s="59" t="s">
        <v>145</v>
      </c>
      <c r="D64" s="88">
        <f>SUM(E64+J64)</f>
        <v>52875</v>
      </c>
      <c r="E64" s="89">
        <v>52875</v>
      </c>
      <c r="F64" s="144">
        <v>25860</v>
      </c>
      <c r="G64" s="144">
        <v>5095</v>
      </c>
      <c r="H64" s="144"/>
      <c r="I64" s="144"/>
      <c r="J64" s="145"/>
    </row>
    <row r="65" spans="1:10" ht="12.75">
      <c r="A65" s="91"/>
      <c r="B65" s="86">
        <v>80195</v>
      </c>
      <c r="C65" s="59" t="s">
        <v>146</v>
      </c>
      <c r="D65" s="88">
        <f>SUM(E65+J65)</f>
        <v>87300</v>
      </c>
      <c r="E65" s="89">
        <v>87300</v>
      </c>
      <c r="F65" s="103"/>
      <c r="G65" s="103"/>
      <c r="H65" s="103"/>
      <c r="I65" s="103"/>
      <c r="J65" s="106"/>
    </row>
    <row r="66" spans="1:10" ht="12.75">
      <c r="A66" s="61"/>
      <c r="B66" s="61"/>
      <c r="C66" s="61"/>
      <c r="D66" s="61"/>
      <c r="E66" s="61"/>
      <c r="F66" s="61"/>
      <c r="G66" s="61"/>
      <c r="H66" s="61"/>
      <c r="I66" s="61"/>
      <c r="J66" s="61"/>
    </row>
    <row r="68" spans="1:10" ht="12.75">
      <c r="A68" s="146"/>
      <c r="B68" s="147"/>
      <c r="C68" s="64"/>
      <c r="D68" s="148"/>
      <c r="E68" s="149"/>
      <c r="F68" s="150"/>
      <c r="G68" s="150"/>
      <c r="H68" s="150"/>
      <c r="I68" s="150"/>
      <c r="J68" s="151"/>
    </row>
    <row r="69" spans="1:10" ht="12.75">
      <c r="A69" s="7">
        <v>851</v>
      </c>
      <c r="B69" s="104"/>
      <c r="C69" s="19" t="s">
        <v>83</v>
      </c>
      <c r="D69" s="142">
        <f>SUM(D70)</f>
        <v>39000</v>
      </c>
      <c r="E69" s="142">
        <f>SUM(E70)</f>
        <v>39000</v>
      </c>
      <c r="F69" s="142">
        <f>SUM(F70)</f>
        <v>17763</v>
      </c>
      <c r="G69" s="142">
        <f>SUM(G70)</f>
        <v>1519</v>
      </c>
      <c r="H69" s="142">
        <f>SUM(H70)</f>
        <v>0</v>
      </c>
      <c r="I69" s="142">
        <f>SUM(I70)</f>
        <v>0</v>
      </c>
      <c r="J69" s="142">
        <f>SUM(J70)</f>
        <v>0</v>
      </c>
    </row>
    <row r="70" spans="1:10" ht="12.75">
      <c r="A70" s="91"/>
      <c r="B70" s="86">
        <v>85154</v>
      </c>
      <c r="C70" s="59" t="s">
        <v>147</v>
      </c>
      <c r="D70" s="88">
        <f>SUM(E70+J70)</f>
        <v>39000</v>
      </c>
      <c r="E70" s="89">
        <v>39000</v>
      </c>
      <c r="F70" s="152">
        <v>17763</v>
      </c>
      <c r="G70" s="152">
        <v>1519</v>
      </c>
      <c r="H70" s="152"/>
      <c r="I70" s="152"/>
      <c r="J70" s="153"/>
    </row>
    <row r="71" spans="1:10" ht="12.75">
      <c r="A71" s="7">
        <v>852</v>
      </c>
      <c r="B71" s="104"/>
      <c r="C71" s="19" t="s">
        <v>86</v>
      </c>
      <c r="D71" s="154">
        <f>SUM(D72+D75+D78+D80+D81+D82+D83)</f>
        <v>1170552</v>
      </c>
      <c r="E71" s="154">
        <f>SUM(E72+E75+E78+E80+E81+E82+E83)</f>
        <v>1170552</v>
      </c>
      <c r="F71" s="154">
        <f>SUM(F72+F75+F78+F80+F81+F82+F83)</f>
        <v>110107</v>
      </c>
      <c r="G71" s="154">
        <f>SUM(G72+G75+G78+G80+G81+G82+G83)</f>
        <v>25149</v>
      </c>
      <c r="H71" s="154">
        <f>SUM(H72+H75+H78+H80+H81+H82+H83)</f>
        <v>0</v>
      </c>
      <c r="I71" s="154">
        <f>SUM(I72+I75+I78+I80+I81+I82+I83)</f>
        <v>0</v>
      </c>
      <c r="J71" s="154">
        <f>SUM(J72+J75+J78+J80+J81+J82+J83)</f>
        <v>0</v>
      </c>
    </row>
    <row r="72" spans="1:10" ht="12.75">
      <c r="A72" s="85"/>
      <c r="B72" s="21">
        <v>85212</v>
      </c>
      <c r="C72" s="155" t="s">
        <v>148</v>
      </c>
      <c r="D72" s="132">
        <f>SUM(E72+J72)</f>
        <v>973112</v>
      </c>
      <c r="E72" s="133">
        <v>973112</v>
      </c>
      <c r="F72" s="156">
        <v>20277</v>
      </c>
      <c r="G72" s="42">
        <v>6929</v>
      </c>
      <c r="H72" s="156"/>
      <c r="I72" s="42"/>
      <c r="J72" s="157"/>
    </row>
    <row r="73" spans="1:10" ht="12.75">
      <c r="A73" s="85"/>
      <c r="B73" s="85"/>
      <c r="C73" s="158" t="s">
        <v>149</v>
      </c>
      <c r="D73" s="159"/>
      <c r="E73" s="160"/>
      <c r="F73" s="161"/>
      <c r="G73" s="160"/>
      <c r="H73" s="161"/>
      <c r="I73" s="160"/>
      <c r="J73" s="162"/>
    </row>
    <row r="74" spans="1:10" ht="12.75">
      <c r="A74" s="85"/>
      <c r="B74" s="91"/>
      <c r="C74" s="32" t="s">
        <v>150</v>
      </c>
      <c r="D74" s="163"/>
      <c r="E74" s="164"/>
      <c r="F74" s="151"/>
      <c r="G74" s="164"/>
      <c r="H74" s="151"/>
      <c r="I74" s="164"/>
      <c r="J74" s="165"/>
    </row>
    <row r="75" spans="1:10" ht="12.75">
      <c r="A75" s="85"/>
      <c r="B75" s="21">
        <v>85213</v>
      </c>
      <c r="C75" s="166" t="s">
        <v>151</v>
      </c>
      <c r="D75" s="132">
        <f>SUM(E75+J75)</f>
        <v>2138</v>
      </c>
      <c r="E75" s="133">
        <v>2138</v>
      </c>
      <c r="F75" s="156"/>
      <c r="G75" s="42"/>
      <c r="H75" s="156"/>
      <c r="I75" s="42"/>
      <c r="J75" s="157"/>
    </row>
    <row r="76" spans="1:10" ht="12.75">
      <c r="A76" s="85"/>
      <c r="B76" s="85"/>
      <c r="C76" s="167" t="s">
        <v>152</v>
      </c>
      <c r="D76" s="159"/>
      <c r="E76" s="160"/>
      <c r="F76" s="161"/>
      <c r="G76" s="160"/>
      <c r="H76" s="161"/>
      <c r="I76" s="160"/>
      <c r="J76" s="162"/>
    </row>
    <row r="77" spans="1:10" ht="12.75">
      <c r="A77" s="85"/>
      <c r="B77" s="91"/>
      <c r="C77" s="168" t="s">
        <v>153</v>
      </c>
      <c r="D77" s="163"/>
      <c r="E77" s="164"/>
      <c r="F77" s="151"/>
      <c r="G77" s="164"/>
      <c r="H77" s="151"/>
      <c r="I77" s="164"/>
      <c r="J77" s="165"/>
    </row>
    <row r="78" spans="1:10" ht="12.75">
      <c r="A78" s="85"/>
      <c r="B78" s="21">
        <v>85214</v>
      </c>
      <c r="C78" s="169" t="s">
        <v>154</v>
      </c>
      <c r="D78" s="132">
        <f>SUM(E78+J78)</f>
        <v>49226</v>
      </c>
      <c r="E78" s="133">
        <v>49226</v>
      </c>
      <c r="F78" s="156"/>
      <c r="G78" s="42"/>
      <c r="H78" s="156"/>
      <c r="I78" s="42"/>
      <c r="J78" s="157"/>
    </row>
    <row r="79" spans="1:10" ht="12.75">
      <c r="A79" s="85"/>
      <c r="B79" s="91"/>
      <c r="C79" s="168" t="s">
        <v>155</v>
      </c>
      <c r="D79" s="163"/>
      <c r="E79" s="164"/>
      <c r="F79" s="151"/>
      <c r="G79" s="164"/>
      <c r="H79" s="151"/>
      <c r="I79" s="164"/>
      <c r="J79" s="165"/>
    </row>
    <row r="80" spans="1:10" ht="12.75">
      <c r="A80" s="85"/>
      <c r="B80" s="86">
        <v>85215</v>
      </c>
      <c r="C80" s="72" t="s">
        <v>156</v>
      </c>
      <c r="D80" s="103">
        <f>SUM(E80+J80)</f>
        <v>1000</v>
      </c>
      <c r="E80" s="106">
        <v>1000</v>
      </c>
      <c r="F80" s="152"/>
      <c r="G80" s="152"/>
      <c r="H80" s="152"/>
      <c r="I80" s="152"/>
      <c r="J80" s="170"/>
    </row>
    <row r="81" spans="1:10" ht="12.75">
      <c r="A81" s="171"/>
      <c r="B81" s="58">
        <v>85219</v>
      </c>
      <c r="C81" s="59" t="s">
        <v>157</v>
      </c>
      <c r="D81" s="88">
        <f>SUM(E81+J81)</f>
        <v>107521</v>
      </c>
      <c r="E81" s="89">
        <v>107521</v>
      </c>
      <c r="F81" s="152">
        <v>72300</v>
      </c>
      <c r="G81" s="152">
        <v>14600</v>
      </c>
      <c r="H81" s="152"/>
      <c r="I81" s="152"/>
      <c r="J81" s="170"/>
    </row>
    <row r="82" spans="1:10" ht="12.75">
      <c r="A82" s="85"/>
      <c r="B82" s="86">
        <v>85228</v>
      </c>
      <c r="C82" s="72" t="s">
        <v>158</v>
      </c>
      <c r="D82" s="88">
        <f>SUM(E82+J82)</f>
        <v>22555</v>
      </c>
      <c r="E82" s="89">
        <v>22555</v>
      </c>
      <c r="F82" s="152">
        <v>17530</v>
      </c>
      <c r="G82" s="152">
        <v>3620</v>
      </c>
      <c r="H82" s="152"/>
      <c r="I82" s="152"/>
      <c r="J82" s="170"/>
    </row>
    <row r="83" spans="1:10" ht="12.75">
      <c r="A83" s="91"/>
      <c r="B83" s="86">
        <v>85295</v>
      </c>
      <c r="C83" s="72" t="s">
        <v>111</v>
      </c>
      <c r="D83" s="88">
        <f>SUM(E83+J83)</f>
        <v>15000</v>
      </c>
      <c r="E83" s="89">
        <v>15000</v>
      </c>
      <c r="F83" s="152"/>
      <c r="G83" s="152"/>
      <c r="H83" s="152"/>
      <c r="I83" s="152"/>
      <c r="J83" s="170"/>
    </row>
    <row r="84" spans="1:10" ht="12.75">
      <c r="A84" s="7">
        <v>854</v>
      </c>
      <c r="B84" s="104"/>
      <c r="C84" s="19" t="s">
        <v>159</v>
      </c>
      <c r="D84" s="142">
        <f>SUM(D85)</f>
        <v>1680</v>
      </c>
      <c r="E84" s="142">
        <f>SUM(E85)</f>
        <v>1680</v>
      </c>
      <c r="F84" s="142">
        <f>SUM(F85)</f>
        <v>0</v>
      </c>
      <c r="G84" s="142">
        <f>SUM(G85)</f>
        <v>0</v>
      </c>
      <c r="H84" s="142">
        <f>SUM(H85)</f>
        <v>1680</v>
      </c>
      <c r="I84" s="142">
        <f>SUM(I85)</f>
        <v>0</v>
      </c>
      <c r="J84" s="142">
        <f>SUM(J85)</f>
        <v>0</v>
      </c>
    </row>
    <row r="85" spans="1:10" ht="12.75">
      <c r="A85" s="85"/>
      <c r="B85" s="21">
        <v>85406</v>
      </c>
      <c r="C85" s="23" t="s">
        <v>160</v>
      </c>
      <c r="D85" s="132">
        <f>SUM(E85+J85)</f>
        <v>1680</v>
      </c>
      <c r="E85" s="132">
        <v>1680</v>
      </c>
      <c r="F85" s="132"/>
      <c r="G85" s="132"/>
      <c r="H85" s="132">
        <v>1680</v>
      </c>
      <c r="I85" s="132"/>
      <c r="J85" s="132"/>
    </row>
    <row r="86" spans="1:10" ht="12.75">
      <c r="A86" s="91"/>
      <c r="B86" s="46"/>
      <c r="C86" s="32" t="s">
        <v>161</v>
      </c>
      <c r="D86" s="88"/>
      <c r="E86" s="88"/>
      <c r="F86" s="88"/>
      <c r="G86" s="88"/>
      <c r="H86" s="88"/>
      <c r="I86" s="88"/>
      <c r="J86" s="88"/>
    </row>
    <row r="87" spans="1:10" ht="12.75">
      <c r="A87" s="12">
        <v>900</v>
      </c>
      <c r="B87" s="172"/>
      <c r="C87" s="120" t="s">
        <v>162</v>
      </c>
      <c r="D87" s="173">
        <f>SUM(D89:D90)</f>
        <v>79200</v>
      </c>
      <c r="E87" s="173">
        <f>SUM(E89:E90)</f>
        <v>54200</v>
      </c>
      <c r="F87" s="173">
        <f>SUM(F89:F90)</f>
        <v>0</v>
      </c>
      <c r="G87" s="173">
        <f>SUM(G89:G90)</f>
        <v>0</v>
      </c>
      <c r="H87" s="173">
        <f>SUM(H89:H90)</f>
        <v>0</v>
      </c>
      <c r="I87" s="173">
        <f>SUM(I89:I90)</f>
        <v>0</v>
      </c>
      <c r="J87" s="173">
        <f>SUM(J89:J90)</f>
        <v>25000</v>
      </c>
    </row>
    <row r="88" spans="1:10" ht="12.75">
      <c r="A88" s="174"/>
      <c r="B88" s="175"/>
      <c r="C88" s="176" t="s">
        <v>163</v>
      </c>
      <c r="D88" s="177"/>
      <c r="E88" s="177"/>
      <c r="F88" s="178"/>
      <c r="G88" s="177"/>
      <c r="H88" s="178"/>
      <c r="I88" s="177"/>
      <c r="J88" s="179"/>
    </row>
    <row r="89" spans="1:10" ht="12.75">
      <c r="A89" s="171"/>
      <c r="B89" s="58">
        <v>90003</v>
      </c>
      <c r="C89" s="59" t="s">
        <v>164</v>
      </c>
      <c r="D89" s="88">
        <f>SUM(E89+J89)</f>
        <v>9000</v>
      </c>
      <c r="E89" s="89">
        <v>9000</v>
      </c>
      <c r="F89" s="152"/>
      <c r="G89" s="152"/>
      <c r="H89" s="152"/>
      <c r="I89" s="152"/>
      <c r="J89" s="170"/>
    </row>
    <row r="90" spans="1:10" ht="12.75">
      <c r="A90" s="180"/>
      <c r="B90" s="58">
        <v>90015</v>
      </c>
      <c r="C90" s="59" t="s">
        <v>165</v>
      </c>
      <c r="D90" s="88">
        <f>SUM(E90+J90)</f>
        <v>70200</v>
      </c>
      <c r="E90" s="89">
        <v>45200</v>
      </c>
      <c r="F90" s="152"/>
      <c r="G90" s="152"/>
      <c r="H90" s="152"/>
      <c r="I90" s="152"/>
      <c r="J90" s="170">
        <v>25000</v>
      </c>
    </row>
    <row r="91" spans="1:10" ht="12.75">
      <c r="A91" s="12">
        <v>921</v>
      </c>
      <c r="B91" s="82"/>
      <c r="C91" s="19" t="s">
        <v>166</v>
      </c>
      <c r="D91" s="154">
        <f>SUM(D92)</f>
        <v>82300</v>
      </c>
      <c r="E91" s="154">
        <f>SUM(E92)</f>
        <v>82300</v>
      </c>
      <c r="F91" s="154">
        <f>SUM(F92)</f>
        <v>0</v>
      </c>
      <c r="G91" s="154">
        <f>SUM(G92)</f>
        <v>0</v>
      </c>
      <c r="H91" s="154">
        <f>SUM(H92)</f>
        <v>82300</v>
      </c>
      <c r="I91" s="154">
        <f>SUM(I92)</f>
        <v>0</v>
      </c>
      <c r="J91" s="154">
        <f>SUM(J92)</f>
        <v>0</v>
      </c>
    </row>
    <row r="92" spans="1:10" ht="12.75">
      <c r="A92" s="180"/>
      <c r="B92" s="58">
        <v>92116</v>
      </c>
      <c r="C92" s="59" t="s">
        <v>167</v>
      </c>
      <c r="D92" s="88">
        <f>SUM(E92+J92)</f>
        <v>82300</v>
      </c>
      <c r="E92" s="89">
        <v>82300</v>
      </c>
      <c r="F92" s="152"/>
      <c r="G92" s="152"/>
      <c r="H92" s="152">
        <v>82300</v>
      </c>
      <c r="I92" s="152"/>
      <c r="J92" s="170"/>
    </row>
    <row r="93" spans="1:10" ht="12.75">
      <c r="A93" s="12">
        <v>926</v>
      </c>
      <c r="B93" s="82"/>
      <c r="C93" s="19" t="s">
        <v>168</v>
      </c>
      <c r="D93" s="154">
        <f>SUM(D94)</f>
        <v>18000</v>
      </c>
      <c r="E93" s="154">
        <f>SUM(E94)</f>
        <v>18000</v>
      </c>
      <c r="F93" s="154">
        <f>SUM(F94)</f>
        <v>6000</v>
      </c>
      <c r="G93" s="154">
        <f>SUM(G94)</f>
        <v>500</v>
      </c>
      <c r="H93" s="154">
        <f>SUM(H94)</f>
        <v>0</v>
      </c>
      <c r="I93" s="154">
        <f>SUM(I94)</f>
        <v>0</v>
      </c>
      <c r="J93" s="154">
        <f>SUM(J94)</f>
        <v>0</v>
      </c>
    </row>
    <row r="94" spans="1:10" ht="12.75">
      <c r="A94" s="180"/>
      <c r="B94" s="58">
        <v>92605</v>
      </c>
      <c r="C94" s="59" t="s">
        <v>169</v>
      </c>
      <c r="D94" s="88">
        <f>SUM(E94+J94)</f>
        <v>18000</v>
      </c>
      <c r="E94" s="89">
        <v>18000</v>
      </c>
      <c r="F94" s="152">
        <v>6000</v>
      </c>
      <c r="G94" s="152">
        <v>500</v>
      </c>
      <c r="H94" s="152"/>
      <c r="I94" s="152"/>
      <c r="J94" s="170"/>
    </row>
    <row r="95" spans="1:10" ht="12.75">
      <c r="A95" s="181"/>
      <c r="B95" s="58"/>
      <c r="C95" s="59"/>
      <c r="D95" s="152"/>
      <c r="E95" s="170"/>
      <c r="F95" s="152"/>
      <c r="G95" s="152"/>
      <c r="H95" s="152"/>
      <c r="I95" s="152"/>
      <c r="J95" s="170"/>
    </row>
    <row r="96" spans="1:10" ht="12.75">
      <c r="A96" s="182" t="s">
        <v>170</v>
      </c>
      <c r="B96" s="182"/>
      <c r="C96" s="182"/>
      <c r="D96" s="183">
        <f>SUM(D11+D15+D18+D20+D22+D24+D32+D37+D44+D50+D55+D57+D69+D84+D71+D87+D91+D93)</f>
        <v>6100034</v>
      </c>
      <c r="E96" s="183">
        <f>SUM(E11+E15+E18+E20+E22+E24+E32+E37+E44+E50+E55+E57+E69+E84+E71+E87+E91+E93)</f>
        <v>4993034</v>
      </c>
      <c r="F96" s="183">
        <f>SUM(F11+F15+F18+F20+F22+F24+F32+F37+F44+F50+F55+F57+F69+F84+F71+F87+F91+F93)</f>
        <v>1904885</v>
      </c>
      <c r="G96" s="183">
        <f>SUM(G11+G15+G18+G20+G22+G24+G32+G37+G44+G50+G55+G57+G69+G84+G71+G87+G91+G93)</f>
        <v>368885</v>
      </c>
      <c r="H96" s="183">
        <f>SUM(H11+H15+H18+H20+H22+H24+H32+H37+H44+H50+H55+H57+H69+H84+H71+H87+H91+H93)</f>
        <v>160548</v>
      </c>
      <c r="I96" s="183">
        <f>SUM(I11+I15+I18+I20+I22+I24+I32+I37+I44+I50+I55+I57+I69+I84+I71+I87+I91+I93)</f>
        <v>113000</v>
      </c>
      <c r="J96" s="183">
        <f>SUM(J11+J15+J18+J20+J22+J24+J32+J37+J44+J50+J55+J57+J69+J84+J71+J87+J91+J93)</f>
        <v>1107000</v>
      </c>
    </row>
    <row r="98" spans="1:11" ht="12.75">
      <c r="A98" s="184" t="s">
        <v>171</v>
      </c>
      <c r="B98" s="184"/>
      <c r="C98" s="184"/>
      <c r="D98" s="185"/>
      <c r="E98" s="184"/>
      <c r="F98" s="184"/>
      <c r="G98" s="184"/>
      <c r="H98" s="184"/>
      <c r="I98" s="186"/>
      <c r="J98" s="186"/>
      <c r="K98" s="186"/>
    </row>
    <row r="99" spans="1:8" ht="12.75">
      <c r="A99" s="184" t="s">
        <v>172</v>
      </c>
      <c r="B99" s="184"/>
      <c r="C99" s="184"/>
      <c r="D99" s="185"/>
      <c r="E99" s="184"/>
      <c r="F99" s="184"/>
      <c r="G99" s="184"/>
      <c r="H99" s="184"/>
    </row>
    <row r="105" ht="12.75">
      <c r="A105">
        <v>8.8</v>
      </c>
    </row>
    <row r="106" ht="12.75">
      <c r="A106">
        <v>1</v>
      </c>
    </row>
    <row r="107" ht="12.75">
      <c r="A107">
        <v>5.9</v>
      </c>
    </row>
    <row r="108" ht="12.75">
      <c r="A108">
        <v>5.3</v>
      </c>
    </row>
    <row r="109" ht="12.75">
      <c r="A109">
        <v>0.5</v>
      </c>
    </row>
    <row r="110" ht="12.75">
      <c r="A110">
        <v>14.6</v>
      </c>
    </row>
    <row r="111" ht="12.75">
      <c r="A111">
        <v>3.1</v>
      </c>
    </row>
    <row r="112" ht="12.75">
      <c r="A112">
        <v>0.5</v>
      </c>
    </row>
    <row r="113" ht="12.75">
      <c r="A113">
        <v>1.9</v>
      </c>
    </row>
    <row r="114" ht="12.75">
      <c r="A114">
        <v>1.8</v>
      </c>
    </row>
    <row r="115" ht="12.75">
      <c r="A115">
        <v>34.1</v>
      </c>
    </row>
    <row r="116" ht="12.75">
      <c r="A116">
        <v>0.6000000000000001</v>
      </c>
    </row>
    <row r="117" ht="12.75">
      <c r="A117">
        <v>19.2</v>
      </c>
    </row>
    <row r="118" ht="12.75">
      <c r="A118">
        <v>1.3</v>
      </c>
    </row>
    <row r="119" ht="12.75">
      <c r="A119">
        <v>1.3</v>
      </c>
    </row>
    <row r="120" ht="12.75">
      <c r="A120">
        <v>0.30000000000000004</v>
      </c>
    </row>
  </sheetData>
  <mergeCells count="29">
    <mergeCell ref="H1:J1"/>
    <mergeCell ref="E2:J2"/>
    <mergeCell ref="H3:J3"/>
    <mergeCell ref="A4:I4"/>
    <mergeCell ref="A7:A9"/>
    <mergeCell ref="B7:B9"/>
    <mergeCell ref="C7:C9"/>
    <mergeCell ref="D7:D9"/>
    <mergeCell ref="E7:J7"/>
    <mergeCell ref="E8:E9"/>
    <mergeCell ref="F8:I8"/>
    <mergeCell ref="J8:J9"/>
    <mergeCell ref="D48:D49"/>
    <mergeCell ref="E48:E49"/>
    <mergeCell ref="F48:F49"/>
    <mergeCell ref="G48:G49"/>
    <mergeCell ref="H48:H49"/>
    <mergeCell ref="I48:I49"/>
    <mergeCell ref="J48:J49"/>
    <mergeCell ref="D51:D52"/>
    <mergeCell ref="E51:E52"/>
    <mergeCell ref="F51:F52"/>
    <mergeCell ref="G51:G52"/>
    <mergeCell ref="H51:H52"/>
    <mergeCell ref="I51:I52"/>
    <mergeCell ref="J51:J52"/>
    <mergeCell ref="D53:D54"/>
    <mergeCell ref="E53:E54"/>
    <mergeCell ref="A96:C96"/>
  </mergeCells>
  <printOptions/>
  <pageMargins left="0.5902777777777778" right="0.5902777777777778" top="0.7875" bottom="0.7875" header="0.5118055555555555" footer="0.5118055555555555"/>
  <pageSetup horizontalDpi="300" verticalDpi="3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31"/>
  <sheetViews>
    <sheetView showGridLines="0" workbookViewId="0" topLeftCell="A11">
      <selection activeCell="D24" sqref="D24"/>
    </sheetView>
  </sheetViews>
  <sheetFormatPr defaultColWidth="9.00390625" defaultRowHeight="12.75"/>
  <cols>
    <col min="1" max="1" width="4.00390625" style="73" customWidth="1"/>
    <col min="2" max="2" width="6.00390625" style="73" customWidth="1"/>
    <col min="3" max="3" width="7.375" style="73" customWidth="1"/>
    <col min="4" max="4" width="44.25390625" style="73" customWidth="1"/>
    <col min="5" max="5" width="10.625" style="73" customWidth="1"/>
    <col min="6" max="6" width="10.875" style="73" customWidth="1"/>
    <col min="7" max="8" width="10.125" style="73" customWidth="1"/>
    <col min="9" max="9" width="9.375" style="73" customWidth="1"/>
    <col min="10" max="10" width="7.75390625" style="73" customWidth="1"/>
    <col min="11" max="11" width="17.875" style="73" customWidth="1"/>
    <col min="12" max="12" width="14.75390625" style="73" customWidth="1"/>
    <col min="13" max="254" width="9.125" style="73" customWidth="1"/>
  </cols>
  <sheetData>
    <row r="2" spans="1:12" ht="12.75">
      <c r="A2"/>
      <c r="B2"/>
      <c r="C2"/>
      <c r="D2"/>
      <c r="E2"/>
      <c r="F2"/>
      <c r="G2"/>
      <c r="H2"/>
      <c r="I2"/>
      <c r="J2"/>
      <c r="K2"/>
      <c r="L2"/>
    </row>
    <row r="3" spans="1:12" ht="17.25">
      <c r="A3" s="187" t="s">
        <v>173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</row>
    <row r="4" spans="1:12" ht="17.25">
      <c r="A4" s="187"/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</row>
    <row r="5" spans="1:12" ht="17.25">
      <c r="A5" s="188"/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9" t="s">
        <v>174</v>
      </c>
    </row>
    <row r="6" spans="1:12" ht="12.75" customHeight="1">
      <c r="A6" s="190" t="s">
        <v>175</v>
      </c>
      <c r="B6" s="190" t="s">
        <v>5</v>
      </c>
      <c r="C6" s="190" t="s">
        <v>176</v>
      </c>
      <c r="D6" s="191" t="s">
        <v>177</v>
      </c>
      <c r="E6" s="191" t="s">
        <v>178</v>
      </c>
      <c r="F6" s="191" t="s">
        <v>179</v>
      </c>
      <c r="G6" s="191"/>
      <c r="H6" s="191"/>
      <c r="I6" s="191" t="s">
        <v>180</v>
      </c>
      <c r="J6" s="191"/>
      <c r="K6" s="191" t="s">
        <v>181</v>
      </c>
      <c r="L6" s="191" t="s">
        <v>182</v>
      </c>
    </row>
    <row r="7" spans="1:12" ht="24.75">
      <c r="A7" s="190"/>
      <c r="B7" s="190"/>
      <c r="C7" s="190"/>
      <c r="D7" s="191"/>
      <c r="E7" s="191"/>
      <c r="F7" s="192" t="s">
        <v>183</v>
      </c>
      <c r="G7" s="191" t="s">
        <v>184</v>
      </c>
      <c r="H7" s="191"/>
      <c r="I7" s="191" t="s">
        <v>185</v>
      </c>
      <c r="J7" s="191" t="s">
        <v>186</v>
      </c>
      <c r="K7" s="191"/>
      <c r="L7" s="191"/>
    </row>
    <row r="8" spans="1:12" ht="12.75" customHeight="1">
      <c r="A8" s="190"/>
      <c r="B8" s="190"/>
      <c r="C8" s="190"/>
      <c r="D8" s="191"/>
      <c r="E8" s="191"/>
      <c r="F8" s="192"/>
      <c r="G8" s="191" t="s">
        <v>187</v>
      </c>
      <c r="H8" s="191" t="s">
        <v>188</v>
      </c>
      <c r="I8" s="191"/>
      <c r="J8" s="191"/>
      <c r="K8" s="191"/>
      <c r="L8" s="191"/>
    </row>
    <row r="9" spans="1:12" ht="12.75">
      <c r="A9" s="190"/>
      <c r="B9" s="190"/>
      <c r="C9" s="190"/>
      <c r="D9" s="191"/>
      <c r="E9" s="191"/>
      <c r="F9" s="193" t="s">
        <v>189</v>
      </c>
      <c r="G9" s="191"/>
      <c r="H9" s="191"/>
      <c r="I9" s="191"/>
      <c r="J9" s="191"/>
      <c r="K9" s="191"/>
      <c r="L9" s="191"/>
    </row>
    <row r="10" spans="1:12" ht="12.75">
      <c r="A10" s="190"/>
      <c r="B10" s="190"/>
      <c r="C10" s="190"/>
      <c r="D10" s="191"/>
      <c r="E10" s="191"/>
      <c r="F10" s="193"/>
      <c r="G10" s="191"/>
      <c r="H10" s="191"/>
      <c r="I10" s="191"/>
      <c r="J10" s="191"/>
      <c r="K10" s="191"/>
      <c r="L10" s="191"/>
    </row>
    <row r="11" spans="1:12" ht="12.75">
      <c r="A11" s="194">
        <v>1</v>
      </c>
      <c r="B11" s="194">
        <v>2</v>
      </c>
      <c r="C11" s="194">
        <v>3</v>
      </c>
      <c r="D11" s="194">
        <v>4</v>
      </c>
      <c r="E11" s="194">
        <v>5</v>
      </c>
      <c r="F11" s="194">
        <v>6</v>
      </c>
      <c r="G11" s="194">
        <v>7</v>
      </c>
      <c r="H11" s="194">
        <v>8</v>
      </c>
      <c r="I11" s="194">
        <v>9</v>
      </c>
      <c r="J11" s="194">
        <v>10</v>
      </c>
      <c r="K11" s="194">
        <v>11</v>
      </c>
      <c r="L11" s="194">
        <v>12</v>
      </c>
    </row>
    <row r="12" spans="1:12" ht="12.75">
      <c r="A12" s="195"/>
      <c r="B12" s="195"/>
      <c r="C12" s="195"/>
      <c r="D12" s="195"/>
      <c r="E12" s="195"/>
      <c r="F12" s="195"/>
      <c r="G12" s="195"/>
      <c r="H12" s="195"/>
      <c r="I12" s="195"/>
      <c r="J12" s="195"/>
      <c r="K12" s="195"/>
      <c r="L12" s="195"/>
    </row>
    <row r="13" spans="1:12" ht="12.75">
      <c r="A13" s="196" t="s">
        <v>190</v>
      </c>
      <c r="B13" s="197" t="s">
        <v>13</v>
      </c>
      <c r="C13" s="198" t="s">
        <v>106</v>
      </c>
      <c r="D13" s="199" t="s">
        <v>191</v>
      </c>
      <c r="E13" s="200">
        <v>5340000</v>
      </c>
      <c r="F13" s="200">
        <v>450000</v>
      </c>
      <c r="G13" s="200">
        <v>450000</v>
      </c>
      <c r="H13" s="200">
        <v>0</v>
      </c>
      <c r="I13" s="200">
        <v>797500</v>
      </c>
      <c r="J13" s="200">
        <v>0</v>
      </c>
      <c r="K13" s="201" t="s">
        <v>192</v>
      </c>
      <c r="L13" s="202" t="s">
        <v>193</v>
      </c>
    </row>
    <row r="14" spans="1:12" ht="15" customHeight="1">
      <c r="A14" s="196"/>
      <c r="B14" s="197"/>
      <c r="C14" s="198"/>
      <c r="D14" s="203" t="s">
        <v>194</v>
      </c>
      <c r="E14" s="200"/>
      <c r="F14" s="200"/>
      <c r="G14" s="200"/>
      <c r="H14" s="200"/>
      <c r="I14" s="200"/>
      <c r="J14" s="200"/>
      <c r="K14" s="201"/>
      <c r="L14" s="202"/>
    </row>
    <row r="15" spans="1:12" ht="7.5" customHeight="1">
      <c r="A15" s="196"/>
      <c r="B15" s="197"/>
      <c r="C15" s="198"/>
      <c r="D15" s="203"/>
      <c r="E15" s="200"/>
      <c r="F15" s="200"/>
      <c r="G15" s="200"/>
      <c r="H15" s="200"/>
      <c r="I15" s="200"/>
      <c r="J15" s="200"/>
      <c r="K15" s="204" t="s">
        <v>195</v>
      </c>
      <c r="L15" s="202"/>
    </row>
    <row r="16" spans="1:12" ht="12" customHeight="1">
      <c r="A16" s="196"/>
      <c r="B16" s="196"/>
      <c r="C16" s="196"/>
      <c r="D16" s="205" t="s">
        <v>196</v>
      </c>
      <c r="E16" s="200"/>
      <c r="F16" s="200"/>
      <c r="G16" s="200"/>
      <c r="H16" s="200"/>
      <c r="I16" s="200"/>
      <c r="J16" s="200"/>
      <c r="K16" s="204"/>
      <c r="L16" s="202"/>
    </row>
    <row r="17" spans="1:12" ht="12.75">
      <c r="A17" s="206"/>
      <c r="B17" s="207"/>
      <c r="C17" s="208"/>
      <c r="D17" s="209"/>
      <c r="E17" s="210"/>
      <c r="F17" s="210"/>
      <c r="G17" s="210"/>
      <c r="H17" s="210"/>
      <c r="I17" s="210"/>
      <c r="J17" s="210"/>
      <c r="K17" s="211"/>
      <c r="L17" s="212"/>
    </row>
    <row r="18" spans="1:12" ht="12.75">
      <c r="A18" s="196" t="s">
        <v>197</v>
      </c>
      <c r="B18" s="213">
        <v>600</v>
      </c>
      <c r="C18" s="198">
        <v>60016</v>
      </c>
      <c r="D18" s="214" t="s">
        <v>198</v>
      </c>
      <c r="E18" s="215">
        <v>3500000</v>
      </c>
      <c r="F18" s="215">
        <v>40000</v>
      </c>
      <c r="G18" s="216">
        <v>40000</v>
      </c>
      <c r="H18" s="215"/>
      <c r="I18" s="200">
        <v>0</v>
      </c>
      <c r="J18" s="200">
        <v>300000</v>
      </c>
      <c r="K18" s="217" t="s">
        <v>199</v>
      </c>
      <c r="L18" s="218" t="s">
        <v>193</v>
      </c>
    </row>
    <row r="19" spans="1:12" ht="7.5" customHeight="1">
      <c r="A19" s="196"/>
      <c r="B19" s="213"/>
      <c r="C19" s="198"/>
      <c r="D19" s="214"/>
      <c r="E19" s="215"/>
      <c r="F19" s="215"/>
      <c r="G19" s="216"/>
      <c r="H19" s="217">
        <v>0</v>
      </c>
      <c r="I19" s="200"/>
      <c r="J19" s="200"/>
      <c r="K19" s="217"/>
      <c r="L19" s="218"/>
    </row>
    <row r="20" spans="1:12" ht="12.75">
      <c r="A20" s="196"/>
      <c r="B20" s="196"/>
      <c r="C20" s="198"/>
      <c r="D20" s="219" t="s">
        <v>200</v>
      </c>
      <c r="E20" s="215"/>
      <c r="F20" s="215"/>
      <c r="G20" s="216"/>
      <c r="H20" s="217"/>
      <c r="I20" s="200"/>
      <c r="J20" s="200"/>
      <c r="K20" s="217" t="s">
        <v>201</v>
      </c>
      <c r="L20" s="218"/>
    </row>
    <row r="21" spans="1:12" ht="7.5" customHeight="1">
      <c r="A21" s="196"/>
      <c r="B21" s="213"/>
      <c r="C21" s="198"/>
      <c r="D21" s="220"/>
      <c r="E21" s="215"/>
      <c r="F21" s="215"/>
      <c r="G21" s="216"/>
      <c r="H21" s="221"/>
      <c r="I21" s="200"/>
      <c r="J21" s="200"/>
      <c r="K21" s="217"/>
      <c r="L21" s="218"/>
    </row>
    <row r="22" spans="1:12" ht="12.75">
      <c r="A22" s="222"/>
      <c r="B22" s="208"/>
      <c r="C22" s="223"/>
      <c r="D22" s="224"/>
      <c r="E22" s="210"/>
      <c r="F22" s="210"/>
      <c r="G22" s="225"/>
      <c r="H22" s="210"/>
      <c r="I22" s="210"/>
      <c r="J22" s="225"/>
      <c r="K22" s="210"/>
      <c r="L22" s="212"/>
    </row>
    <row r="23" spans="1:12" ht="12.75">
      <c r="A23" s="196" t="s">
        <v>202</v>
      </c>
      <c r="B23" s="198">
        <v>700</v>
      </c>
      <c r="C23" s="226">
        <v>70005</v>
      </c>
      <c r="D23" s="227" t="s">
        <v>203</v>
      </c>
      <c r="E23" s="200">
        <v>2500000</v>
      </c>
      <c r="F23" s="200">
        <v>10000</v>
      </c>
      <c r="G23" s="200">
        <v>10000</v>
      </c>
      <c r="H23" s="200">
        <v>0</v>
      </c>
      <c r="I23" s="200">
        <v>195000</v>
      </c>
      <c r="J23" s="200">
        <v>180000</v>
      </c>
      <c r="K23" s="215" t="s">
        <v>199</v>
      </c>
      <c r="L23" s="218" t="s">
        <v>193</v>
      </c>
    </row>
    <row r="24" spans="1:12" ht="18.75" customHeight="1">
      <c r="A24" s="196"/>
      <c r="B24" s="198"/>
      <c r="C24" s="226"/>
      <c r="D24" s="228" t="s">
        <v>204</v>
      </c>
      <c r="E24" s="200"/>
      <c r="F24" s="200"/>
      <c r="G24" s="200"/>
      <c r="H24" s="200"/>
      <c r="I24" s="200"/>
      <c r="J24" s="200"/>
      <c r="K24" s="204" t="s">
        <v>201</v>
      </c>
      <c r="L24" s="218"/>
    </row>
    <row r="25" spans="1:12" ht="12.75">
      <c r="A25" s="206"/>
      <c r="B25" s="198"/>
      <c r="C25" s="226"/>
      <c r="D25" s="229"/>
      <c r="E25" s="210"/>
      <c r="F25" s="210"/>
      <c r="G25" s="210"/>
      <c r="H25" s="210"/>
      <c r="I25" s="210"/>
      <c r="J25" s="210"/>
      <c r="K25" s="211"/>
      <c r="L25" s="212"/>
    </row>
    <row r="26" spans="1:12" ht="12.75">
      <c r="A26" s="230" t="s">
        <v>205</v>
      </c>
      <c r="B26" s="198"/>
      <c r="C26" s="226"/>
      <c r="D26" s="231" t="s">
        <v>206</v>
      </c>
      <c r="E26" s="217">
        <v>500000</v>
      </c>
      <c r="F26" s="217">
        <v>250000</v>
      </c>
      <c r="G26" s="216">
        <v>50000</v>
      </c>
      <c r="H26" s="217">
        <v>200000</v>
      </c>
      <c r="I26" s="217">
        <v>250000</v>
      </c>
      <c r="J26" s="216">
        <v>0</v>
      </c>
      <c r="K26" s="217" t="s">
        <v>192</v>
      </c>
      <c r="L26" s="218" t="s">
        <v>193</v>
      </c>
    </row>
    <row r="27" spans="1:12" ht="12.75">
      <c r="A27" s="232"/>
      <c r="B27" s="198"/>
      <c r="C27" s="198"/>
      <c r="D27" s="233" t="s">
        <v>207</v>
      </c>
      <c r="E27" s="217"/>
      <c r="F27" s="217"/>
      <c r="G27" s="216"/>
      <c r="H27" s="217"/>
      <c r="I27" s="217"/>
      <c r="J27" s="216"/>
      <c r="K27" s="217" t="s">
        <v>201</v>
      </c>
      <c r="L27" s="218"/>
    </row>
    <row r="28" spans="1:12" ht="12.75">
      <c r="A28" s="212"/>
      <c r="B28" s="223"/>
      <c r="C28" s="223"/>
      <c r="D28" s="206"/>
      <c r="E28" s="210"/>
      <c r="F28" s="210"/>
      <c r="G28" s="225"/>
      <c r="H28" s="210"/>
      <c r="I28" s="210"/>
      <c r="J28" s="225"/>
      <c r="K28" s="210"/>
      <c r="L28" s="212"/>
    </row>
    <row r="29" spans="1:12" ht="7.5" customHeight="1">
      <c r="A29" s="234"/>
      <c r="B29" s="235"/>
      <c r="C29" s="235"/>
      <c r="D29" s="236"/>
      <c r="E29" s="237"/>
      <c r="F29" s="237"/>
      <c r="G29" s="237"/>
      <c r="H29" s="237"/>
      <c r="I29" s="237"/>
      <c r="J29" s="237"/>
      <c r="K29" s="238"/>
      <c r="L29" s="239"/>
    </row>
    <row r="30" spans="1:12" ht="12.75">
      <c r="A30" s="223" t="s">
        <v>208</v>
      </c>
      <c r="B30" s="223"/>
      <c r="C30" s="223"/>
      <c r="D30" s="223"/>
      <c r="E30" s="240">
        <f>SUM(E13+E18+E23+E26)</f>
        <v>11840000</v>
      </c>
      <c r="F30" s="240">
        <f>SUM(F13+F18+F23+F26)</f>
        <v>750000</v>
      </c>
      <c r="G30" s="240">
        <f>SUM(G13+G18+G23+G26)</f>
        <v>550000</v>
      </c>
      <c r="H30" s="240">
        <f>SUM(H13+H18+H23+H26)</f>
        <v>200000</v>
      </c>
      <c r="I30" s="240">
        <f>SUM(I13+I18+I23+I26)</f>
        <v>1242500</v>
      </c>
      <c r="J30" s="240">
        <f>SUM(J13+J18+J23+J26)</f>
        <v>480000</v>
      </c>
      <c r="K30" s="240"/>
      <c r="L30" s="212"/>
    </row>
    <row r="31" ht="12.75">
      <c r="B31" s="241" t="s">
        <v>209</v>
      </c>
    </row>
  </sheetData>
  <mergeCells count="60">
    <mergeCell ref="A3:K3"/>
    <mergeCell ref="A6:A10"/>
    <mergeCell ref="B6:B10"/>
    <mergeCell ref="C6:C10"/>
    <mergeCell ref="D6:D10"/>
    <mergeCell ref="E6:E10"/>
    <mergeCell ref="F6:H6"/>
    <mergeCell ref="I6:J6"/>
    <mergeCell ref="K6:K10"/>
    <mergeCell ref="L6:L10"/>
    <mergeCell ref="F7:F8"/>
    <mergeCell ref="G7:H7"/>
    <mergeCell ref="I7:I10"/>
    <mergeCell ref="J7:J10"/>
    <mergeCell ref="G8:G10"/>
    <mergeCell ref="H8:H10"/>
    <mergeCell ref="F9:F10"/>
    <mergeCell ref="A13:A16"/>
    <mergeCell ref="B13:B16"/>
    <mergeCell ref="C13:C16"/>
    <mergeCell ref="E13:E16"/>
    <mergeCell ref="F13:F16"/>
    <mergeCell ref="G13:G16"/>
    <mergeCell ref="H13:H16"/>
    <mergeCell ref="I13:I16"/>
    <mergeCell ref="J13:J16"/>
    <mergeCell ref="K13:K14"/>
    <mergeCell ref="L13:L16"/>
    <mergeCell ref="K15:K16"/>
    <mergeCell ref="A18:A21"/>
    <mergeCell ref="B18:B21"/>
    <mergeCell ref="C18:C21"/>
    <mergeCell ref="D18:D19"/>
    <mergeCell ref="E18:E21"/>
    <mergeCell ref="F18:F21"/>
    <mergeCell ref="G18:G21"/>
    <mergeCell ref="I18:I21"/>
    <mergeCell ref="J18:J21"/>
    <mergeCell ref="K18:K19"/>
    <mergeCell ref="L18:L21"/>
    <mergeCell ref="H19:H20"/>
    <mergeCell ref="K20:K21"/>
    <mergeCell ref="A23:A24"/>
    <mergeCell ref="B23:B27"/>
    <mergeCell ref="C23:C27"/>
    <mergeCell ref="E23:E24"/>
    <mergeCell ref="F23:F24"/>
    <mergeCell ref="G23:G24"/>
    <mergeCell ref="H23:H24"/>
    <mergeCell ref="I23:I24"/>
    <mergeCell ref="J23:J24"/>
    <mergeCell ref="L23:L24"/>
    <mergeCell ref="E26:E27"/>
    <mergeCell ref="F26:F27"/>
    <mergeCell ref="G26:G27"/>
    <mergeCell ref="H26:H27"/>
    <mergeCell ref="I26:I27"/>
    <mergeCell ref="J26:J27"/>
    <mergeCell ref="L26:L27"/>
    <mergeCell ref="A30:D30"/>
  </mergeCells>
  <printOptions horizontalCentered="1"/>
  <pageMargins left="0.5" right="0.39375" top="1.390972222222222" bottom="0.7875" header="0.5118055555555555" footer="0.5118055555555555"/>
  <pageSetup fitToHeight="1" fitToWidth="1" horizontalDpi="300" verticalDpi="300" orientation="landscape" paperSize="9"/>
  <headerFooter alignWithMargins="0">
    <oddHeader>&amp;R&amp;9Załącznik nr 9
do Uchwały Rady Gminy Kowiesy nr .........
z dnia .................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24"/>
  <sheetViews>
    <sheetView showGridLines="0" workbookViewId="0" topLeftCell="A1">
      <selection activeCell="D24" sqref="D24"/>
    </sheetView>
  </sheetViews>
  <sheetFormatPr defaultColWidth="12.00390625" defaultRowHeight="12.75"/>
  <cols>
    <col min="1" max="1" width="3.75390625" style="0" customWidth="1"/>
    <col min="2" max="2" width="5.75390625" style="0" customWidth="1"/>
    <col min="3" max="3" width="7.125" style="0" customWidth="1"/>
    <col min="4" max="4" width="40.875" style="0" customWidth="1"/>
    <col min="5" max="5" width="10.875" style="0" customWidth="1"/>
    <col min="6" max="6" width="11.375" style="0" customWidth="1"/>
    <col min="7" max="7" width="10.25390625" style="0" customWidth="1"/>
    <col min="8" max="8" width="8.50390625" style="0" customWidth="1"/>
    <col min="9" max="9" width="11.625" style="0" customWidth="1"/>
    <col min="10" max="10" width="11.875" style="0" customWidth="1"/>
    <col min="11" max="11" width="13.875" style="0" customWidth="1"/>
    <col min="12" max="16384" width="11.75390625" style="0" customWidth="1"/>
  </cols>
  <sheetData>
    <row r="1" spans="1:11" ht="16.5" customHeight="1">
      <c r="A1" s="187" t="s">
        <v>210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</row>
    <row r="2" spans="1:11" ht="8.25" customHeight="1">
      <c r="A2" s="188"/>
      <c r="B2" s="188"/>
      <c r="C2" s="188"/>
      <c r="D2" s="188"/>
      <c r="E2" s="188"/>
      <c r="F2" s="188"/>
      <c r="G2" s="188"/>
      <c r="H2" s="188"/>
      <c r="I2" s="188"/>
      <c r="J2" s="188"/>
      <c r="K2" s="189" t="s">
        <v>174</v>
      </c>
    </row>
    <row r="3" spans="1:11" ht="12.75">
      <c r="A3" s="190" t="s">
        <v>175</v>
      </c>
      <c r="B3" s="190" t="s">
        <v>5</v>
      </c>
      <c r="C3" s="190" t="s">
        <v>176</v>
      </c>
      <c r="D3" s="191" t="s">
        <v>211</v>
      </c>
      <c r="E3" s="191" t="s">
        <v>178</v>
      </c>
      <c r="F3" s="191" t="s">
        <v>179</v>
      </c>
      <c r="G3" s="191"/>
      <c r="H3" s="191"/>
      <c r="I3" s="191"/>
      <c r="J3" s="191"/>
      <c r="K3" s="191" t="s">
        <v>182</v>
      </c>
    </row>
    <row r="4" spans="1:11" ht="12.75">
      <c r="A4" s="190"/>
      <c r="B4" s="190"/>
      <c r="C4" s="190"/>
      <c r="D4" s="191"/>
      <c r="E4" s="191"/>
      <c r="F4" s="191" t="s">
        <v>212</v>
      </c>
      <c r="G4" s="191" t="s">
        <v>184</v>
      </c>
      <c r="H4" s="191"/>
      <c r="I4" s="191"/>
      <c r="J4" s="191"/>
      <c r="K4" s="191"/>
    </row>
    <row r="5" spans="1:11" ht="12.75" customHeight="1">
      <c r="A5" s="190"/>
      <c r="B5" s="190"/>
      <c r="C5" s="190"/>
      <c r="D5" s="191"/>
      <c r="E5" s="191"/>
      <c r="F5" s="191"/>
      <c r="G5" s="191" t="s">
        <v>187</v>
      </c>
      <c r="H5" s="191" t="s">
        <v>188</v>
      </c>
      <c r="I5" s="191" t="s">
        <v>213</v>
      </c>
      <c r="J5" s="191" t="s">
        <v>214</v>
      </c>
      <c r="K5" s="191"/>
    </row>
    <row r="6" spans="1:11" ht="12.75">
      <c r="A6" s="190"/>
      <c r="B6" s="190"/>
      <c r="C6" s="190"/>
      <c r="D6" s="191"/>
      <c r="E6" s="191"/>
      <c r="F6" s="191"/>
      <c r="G6" s="191"/>
      <c r="H6" s="191"/>
      <c r="I6" s="191"/>
      <c r="J6" s="191"/>
      <c r="K6" s="191"/>
    </row>
    <row r="7" spans="1:11" ht="33.75" customHeight="1">
      <c r="A7" s="190"/>
      <c r="B7" s="190"/>
      <c r="C7" s="190"/>
      <c r="D7" s="191"/>
      <c r="E7" s="191"/>
      <c r="F7" s="191"/>
      <c r="G7" s="191"/>
      <c r="H7" s="191"/>
      <c r="I7" s="191"/>
      <c r="J7" s="191"/>
      <c r="K7" s="191"/>
    </row>
    <row r="8" spans="1:11" ht="11.25" customHeight="1">
      <c r="A8" s="194">
        <v>1</v>
      </c>
      <c r="B8" s="194">
        <v>2</v>
      </c>
      <c r="C8" s="194">
        <v>3</v>
      </c>
      <c r="D8" s="194">
        <v>4</v>
      </c>
      <c r="E8" s="194">
        <v>5</v>
      </c>
      <c r="F8" s="194">
        <v>6</v>
      </c>
      <c r="G8" s="194">
        <v>7</v>
      </c>
      <c r="H8" s="194">
        <v>8</v>
      </c>
      <c r="I8" s="194">
        <v>9</v>
      </c>
      <c r="J8" s="194">
        <v>10</v>
      </c>
      <c r="K8" s="194">
        <v>11</v>
      </c>
    </row>
    <row r="9" spans="1:11" ht="18" customHeight="1">
      <c r="A9" s="242" t="s">
        <v>190</v>
      </c>
      <c r="B9" s="242" t="s">
        <v>13</v>
      </c>
      <c r="C9" s="243" t="s">
        <v>106</v>
      </c>
      <c r="D9" s="244" t="s">
        <v>215</v>
      </c>
      <c r="E9" s="245"/>
      <c r="F9" s="246"/>
      <c r="G9" s="247">
        <v>450000</v>
      </c>
      <c r="H9" s="248">
        <v>0</v>
      </c>
      <c r="I9" s="249"/>
      <c r="J9" s="250"/>
      <c r="K9" s="251" t="s">
        <v>193</v>
      </c>
    </row>
    <row r="10" spans="1:11" ht="18" customHeight="1">
      <c r="A10" s="252"/>
      <c r="B10" s="242"/>
      <c r="C10" s="243"/>
      <c r="D10" s="253" t="s">
        <v>216</v>
      </c>
      <c r="E10" s="254">
        <v>5340000</v>
      </c>
      <c r="F10" s="255">
        <v>450000</v>
      </c>
      <c r="G10" s="247"/>
      <c r="H10" s="248"/>
      <c r="I10" s="254">
        <v>0</v>
      </c>
      <c r="J10" s="255">
        <v>0</v>
      </c>
      <c r="K10" s="251"/>
    </row>
    <row r="11" spans="1:11" ht="18" customHeight="1">
      <c r="A11" s="256"/>
      <c r="B11" s="242"/>
      <c r="C11" s="243"/>
      <c r="D11" s="257" t="s">
        <v>217</v>
      </c>
      <c r="E11" s="258"/>
      <c r="F11" s="259"/>
      <c r="G11" s="247"/>
      <c r="H11" s="248"/>
      <c r="I11" s="260"/>
      <c r="J11" s="261"/>
      <c r="K11" s="251"/>
    </row>
    <row r="12" spans="1:11" ht="18" customHeight="1">
      <c r="A12" s="262" t="s">
        <v>197</v>
      </c>
      <c r="B12" s="243">
        <v>600</v>
      </c>
      <c r="C12" s="262">
        <v>60016</v>
      </c>
      <c r="D12" s="244" t="s">
        <v>218</v>
      </c>
      <c r="E12" s="247">
        <v>200000</v>
      </c>
      <c r="F12" s="248">
        <v>200000</v>
      </c>
      <c r="G12" s="247">
        <v>200000</v>
      </c>
      <c r="H12" s="248">
        <v>0</v>
      </c>
      <c r="I12" s="247">
        <v>0</v>
      </c>
      <c r="J12" s="248">
        <v>0</v>
      </c>
      <c r="K12" s="251" t="s">
        <v>193</v>
      </c>
    </row>
    <row r="13" spans="1:11" ht="18" customHeight="1">
      <c r="A13" s="262"/>
      <c r="B13" s="243"/>
      <c r="C13" s="262"/>
      <c r="D13" s="257" t="s">
        <v>219</v>
      </c>
      <c r="E13" s="247"/>
      <c r="F13" s="248"/>
      <c r="G13" s="247"/>
      <c r="H13" s="248"/>
      <c r="I13" s="247"/>
      <c r="J13" s="248"/>
      <c r="K13" s="251"/>
    </row>
    <row r="14" spans="1:11" ht="18" customHeight="1">
      <c r="A14" s="262" t="s">
        <v>202</v>
      </c>
      <c r="B14" s="243"/>
      <c r="C14" s="262"/>
      <c r="D14" s="244" t="s">
        <v>220</v>
      </c>
      <c r="E14" s="247">
        <v>3500000</v>
      </c>
      <c r="F14" s="248">
        <v>40000</v>
      </c>
      <c r="G14" s="263">
        <v>40000</v>
      </c>
      <c r="H14" s="248">
        <v>0</v>
      </c>
      <c r="I14" s="247">
        <v>0</v>
      </c>
      <c r="J14" s="248">
        <v>0</v>
      </c>
      <c r="K14" s="251" t="s">
        <v>193</v>
      </c>
    </row>
    <row r="15" spans="1:11" ht="18" customHeight="1">
      <c r="A15" s="262"/>
      <c r="B15" s="243"/>
      <c r="C15" s="262"/>
      <c r="D15" s="264" t="s">
        <v>221</v>
      </c>
      <c r="E15" s="247"/>
      <c r="F15" s="248"/>
      <c r="G15" s="263"/>
      <c r="H15" s="248"/>
      <c r="I15" s="247"/>
      <c r="J15" s="248"/>
      <c r="K15" s="251"/>
    </row>
    <row r="16" spans="1:11" ht="18" customHeight="1">
      <c r="A16" s="265" t="s">
        <v>205</v>
      </c>
      <c r="B16" s="243"/>
      <c r="C16" s="262"/>
      <c r="D16" s="264" t="s">
        <v>222</v>
      </c>
      <c r="E16" s="247">
        <v>12000</v>
      </c>
      <c r="F16" s="248">
        <v>12000</v>
      </c>
      <c r="G16" s="247">
        <v>12000</v>
      </c>
      <c r="H16" s="248">
        <v>0</v>
      </c>
      <c r="I16" s="247">
        <v>0</v>
      </c>
      <c r="J16" s="248">
        <v>0</v>
      </c>
      <c r="K16" s="251" t="s">
        <v>193</v>
      </c>
    </row>
    <row r="17" spans="1:11" ht="18" customHeight="1">
      <c r="A17" s="266" t="s">
        <v>223</v>
      </c>
      <c r="B17" s="267">
        <v>700</v>
      </c>
      <c r="C17" s="267">
        <v>70005</v>
      </c>
      <c r="D17" s="268" t="s">
        <v>224</v>
      </c>
      <c r="E17" s="269">
        <v>2500000</v>
      </c>
      <c r="F17" s="270">
        <v>10000</v>
      </c>
      <c r="G17" s="269">
        <v>10000</v>
      </c>
      <c r="H17" s="270">
        <v>0</v>
      </c>
      <c r="I17" s="271">
        <v>0</v>
      </c>
      <c r="J17" s="270">
        <v>0</v>
      </c>
      <c r="K17" s="272" t="s">
        <v>193</v>
      </c>
    </row>
    <row r="18" spans="1:11" ht="18" customHeight="1">
      <c r="A18" s="266" t="s">
        <v>225</v>
      </c>
      <c r="B18" s="267"/>
      <c r="C18" s="267"/>
      <c r="D18" s="273" t="s">
        <v>226</v>
      </c>
      <c r="E18" s="269">
        <v>500000</v>
      </c>
      <c r="F18" s="270">
        <v>250000</v>
      </c>
      <c r="G18" s="269">
        <v>50000</v>
      </c>
      <c r="H18" s="270">
        <v>200000</v>
      </c>
      <c r="I18" s="271">
        <v>0</v>
      </c>
      <c r="J18" s="270">
        <v>0</v>
      </c>
      <c r="K18" s="272" t="s">
        <v>193</v>
      </c>
    </row>
    <row r="19" spans="1:11" ht="18" customHeight="1">
      <c r="A19" s="266" t="s">
        <v>227</v>
      </c>
      <c r="B19" s="243">
        <v>750</v>
      </c>
      <c r="C19" s="262">
        <v>75023</v>
      </c>
      <c r="D19" s="264" t="s">
        <v>228</v>
      </c>
      <c r="E19" s="274">
        <v>20000</v>
      </c>
      <c r="F19" s="246">
        <v>20000</v>
      </c>
      <c r="G19" s="245">
        <v>20000</v>
      </c>
      <c r="H19" s="246"/>
      <c r="I19" s="249"/>
      <c r="J19" s="246"/>
      <c r="K19" s="272" t="s">
        <v>193</v>
      </c>
    </row>
    <row r="20" spans="1:11" ht="18" customHeight="1">
      <c r="A20" s="266" t="s">
        <v>229</v>
      </c>
      <c r="B20" s="275">
        <v>754</v>
      </c>
      <c r="C20" s="275">
        <v>75412</v>
      </c>
      <c r="D20" s="276" t="s">
        <v>230</v>
      </c>
      <c r="E20" s="269">
        <v>100000</v>
      </c>
      <c r="F20" s="269">
        <v>100000</v>
      </c>
      <c r="G20" s="269">
        <v>100000</v>
      </c>
      <c r="H20" s="269">
        <v>0</v>
      </c>
      <c r="I20" s="269">
        <v>0</v>
      </c>
      <c r="J20" s="269">
        <v>0</v>
      </c>
      <c r="K20" s="272" t="s">
        <v>193</v>
      </c>
    </row>
    <row r="21" spans="1:11" ht="18" customHeight="1">
      <c r="A21" s="262" t="s">
        <v>231</v>
      </c>
      <c r="B21" s="262">
        <v>900</v>
      </c>
      <c r="C21" s="262">
        <v>90015</v>
      </c>
      <c r="D21" s="277" t="s">
        <v>232</v>
      </c>
      <c r="E21" s="278">
        <v>25000</v>
      </c>
      <c r="F21" s="279">
        <v>25000</v>
      </c>
      <c r="G21" s="279">
        <v>25000</v>
      </c>
      <c r="H21" s="278">
        <v>0</v>
      </c>
      <c r="I21" s="280">
        <v>0</v>
      </c>
      <c r="J21" s="247">
        <v>0</v>
      </c>
      <c r="K21" s="251" t="s">
        <v>193</v>
      </c>
    </row>
    <row r="22" spans="1:11" ht="18" customHeight="1">
      <c r="A22" s="281" t="s">
        <v>233</v>
      </c>
      <c r="B22" s="281"/>
      <c r="C22" s="281"/>
      <c r="D22" s="281"/>
      <c r="E22" s="282">
        <f>SUM(E9:E21)</f>
        <v>12197000</v>
      </c>
      <c r="F22" s="282">
        <f>SUM(F9:F21)</f>
        <v>1107000</v>
      </c>
      <c r="G22" s="282">
        <f>SUM(G9:G21)</f>
        <v>907000</v>
      </c>
      <c r="H22" s="282">
        <f>SUM(H9:H21)</f>
        <v>200000</v>
      </c>
      <c r="I22" s="282">
        <f>SUM(I9:I21)</f>
        <v>0</v>
      </c>
      <c r="J22" s="282">
        <f>SUM(J9:J21)</f>
        <v>0</v>
      </c>
      <c r="K22" s="281" t="s">
        <v>234</v>
      </c>
    </row>
    <row r="23" spans="1:11" ht="10.5" customHeight="1">
      <c r="A23" s="73"/>
      <c r="B23" s="73"/>
      <c r="C23" s="283" t="s">
        <v>235</v>
      </c>
      <c r="D23" s="73"/>
      <c r="E23" s="73"/>
      <c r="F23" s="73"/>
      <c r="G23" s="73"/>
      <c r="H23" s="73"/>
      <c r="I23" s="73"/>
      <c r="J23" s="73"/>
      <c r="K23" s="73"/>
    </row>
    <row r="24" spans="1:11" ht="12.75">
      <c r="A24" s="73"/>
      <c r="B24" s="73"/>
      <c r="C24" s="73"/>
      <c r="D24" s="73"/>
      <c r="E24" s="73"/>
      <c r="F24" s="73"/>
      <c r="G24" s="73"/>
      <c r="H24" s="73"/>
      <c r="I24" s="73"/>
      <c r="J24" s="73"/>
      <c r="K24" s="73"/>
    </row>
  </sheetData>
  <mergeCells count="40">
    <mergeCell ref="A1:K1"/>
    <mergeCell ref="A3:A7"/>
    <mergeCell ref="B3:B7"/>
    <mergeCell ref="C3:C7"/>
    <mergeCell ref="D3:D7"/>
    <mergeCell ref="E3:E7"/>
    <mergeCell ref="F3:J3"/>
    <mergeCell ref="K3:K7"/>
    <mergeCell ref="F4:F7"/>
    <mergeCell ref="G4:J4"/>
    <mergeCell ref="G5:G7"/>
    <mergeCell ref="H5:H7"/>
    <mergeCell ref="I5:I7"/>
    <mergeCell ref="J5:J7"/>
    <mergeCell ref="B9:B11"/>
    <mergeCell ref="C9:C11"/>
    <mergeCell ref="G9:G11"/>
    <mergeCell ref="H9:H11"/>
    <mergeCell ref="K9:K11"/>
    <mergeCell ref="A12:A13"/>
    <mergeCell ref="B12:B16"/>
    <mergeCell ref="C12:C16"/>
    <mergeCell ref="E12:E13"/>
    <mergeCell ref="F12:F13"/>
    <mergeCell ref="G12:G13"/>
    <mergeCell ref="H12:H13"/>
    <mergeCell ref="I12:I13"/>
    <mergeCell ref="J12:J13"/>
    <mergeCell ref="K12:K13"/>
    <mergeCell ref="A14:A15"/>
    <mergeCell ref="E14:E15"/>
    <mergeCell ref="F14:F15"/>
    <mergeCell ref="G14:G15"/>
    <mergeCell ref="H14:H15"/>
    <mergeCell ref="I14:I15"/>
    <mergeCell ref="J14:J15"/>
    <mergeCell ref="K14:K15"/>
    <mergeCell ref="B17:B18"/>
    <mergeCell ref="C17:C18"/>
    <mergeCell ref="A22:D22"/>
  </mergeCells>
  <printOptions/>
  <pageMargins left="0.5902777777777778" right="0.5902777777777778" top="1.1694444444444443" bottom="0.6694444444444444" header="0.6694444444444444" footer="0.5118055555555555"/>
  <pageSetup horizontalDpi="300" verticalDpi="300" orientation="landscape" paperSize="9"/>
  <headerFooter alignWithMargins="0">
    <oddHeader>&amp;R&amp;"Times New Roman,Normalny"&amp;12Załącznik nr 2a
do Uchwały Rady Gminy Kowiesy nr.........
 z dnia................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6:G17"/>
  <sheetViews>
    <sheetView showGridLines="0" workbookViewId="0" topLeftCell="A1">
      <selection activeCell="B26" sqref="B26"/>
    </sheetView>
  </sheetViews>
  <sheetFormatPr defaultColWidth="12.00390625" defaultRowHeight="12.75"/>
  <cols>
    <col min="1" max="1" width="3.125" style="0" customWidth="1"/>
    <col min="2" max="2" width="6.00390625" style="0" customWidth="1"/>
    <col min="3" max="3" width="10.375" style="0" customWidth="1"/>
    <col min="4" max="4" width="7.375" style="0" customWidth="1"/>
    <col min="5" max="5" width="32.375" style="0" customWidth="1"/>
    <col min="6" max="6" width="15.125" style="0" customWidth="1"/>
    <col min="7" max="16384" width="11.75390625" style="0" customWidth="1"/>
  </cols>
  <sheetData>
    <row r="6" spans="1:7" ht="43.5">
      <c r="A6" s="284" t="s">
        <v>236</v>
      </c>
      <c r="B6" s="284"/>
      <c r="C6" s="284"/>
      <c r="D6" s="284"/>
      <c r="E6" s="284"/>
      <c r="F6" s="284"/>
      <c r="G6" s="284"/>
    </row>
    <row r="7" spans="1:5" ht="12.75">
      <c r="A7" s="73"/>
      <c r="B7" s="73"/>
      <c r="C7" s="73"/>
      <c r="D7" s="73"/>
      <c r="E7" s="73"/>
    </row>
    <row r="10" spans="2:6" ht="12.75">
      <c r="B10" s="285" t="s">
        <v>5</v>
      </c>
      <c r="C10" s="285" t="s">
        <v>95</v>
      </c>
      <c r="D10" s="286"/>
      <c r="E10" s="287" t="s">
        <v>237</v>
      </c>
      <c r="F10" s="287" t="s">
        <v>238</v>
      </c>
    </row>
    <row r="11" spans="2:6" ht="12.75">
      <c r="B11" s="285"/>
      <c r="C11" s="285"/>
      <c r="D11" s="288" t="s">
        <v>6</v>
      </c>
      <c r="E11" s="287"/>
      <c r="F11" s="287"/>
    </row>
    <row r="12" spans="2:6" ht="12.75">
      <c r="B12" s="285"/>
      <c r="C12" s="285"/>
      <c r="D12" s="289"/>
      <c r="E12" s="287"/>
      <c r="F12" s="287"/>
    </row>
    <row r="13" spans="2:6" ht="11.25" customHeight="1">
      <c r="B13" s="290">
        <v>1</v>
      </c>
      <c r="C13" s="290">
        <v>2</v>
      </c>
      <c r="D13" s="290">
        <v>3</v>
      </c>
      <c r="E13" s="290">
        <v>4</v>
      </c>
      <c r="F13" s="290">
        <v>5</v>
      </c>
    </row>
    <row r="14" spans="2:6" ht="19.5" customHeight="1">
      <c r="B14" s="291">
        <v>750</v>
      </c>
      <c r="C14" s="292"/>
      <c r="D14" s="292"/>
      <c r="E14" s="293" t="s">
        <v>31</v>
      </c>
      <c r="F14" s="294">
        <v>14251</v>
      </c>
    </row>
    <row r="15" spans="2:6" ht="19.5" customHeight="1">
      <c r="B15" s="292"/>
      <c r="C15" s="295">
        <v>75011</v>
      </c>
      <c r="D15" s="292"/>
      <c r="E15" s="296" t="s">
        <v>118</v>
      </c>
      <c r="F15" s="297">
        <v>14251</v>
      </c>
    </row>
    <row r="16" spans="2:6" ht="19.5" customHeight="1">
      <c r="B16" s="292"/>
      <c r="C16" s="298"/>
      <c r="D16" s="299" t="s">
        <v>71</v>
      </c>
      <c r="E16" s="300" t="s">
        <v>72</v>
      </c>
      <c r="F16" s="301">
        <v>14251</v>
      </c>
    </row>
    <row r="17" spans="2:6" ht="19.5" customHeight="1">
      <c r="B17" s="302" t="s">
        <v>239</v>
      </c>
      <c r="C17" s="302"/>
      <c r="D17" s="302"/>
      <c r="E17" s="302"/>
      <c r="F17" s="303">
        <v>14251</v>
      </c>
    </row>
  </sheetData>
  <mergeCells count="6">
    <mergeCell ref="A6:G6"/>
    <mergeCell ref="B10:B12"/>
    <mergeCell ref="C10:C12"/>
    <mergeCell ref="E10:E12"/>
    <mergeCell ref="F10:F12"/>
    <mergeCell ref="B17:E17"/>
  </mergeCells>
  <printOptions/>
  <pageMargins left="0.7875" right="0.7875" top="1.386111111111111" bottom="0.7875" header="0.7875" footer="0.5118055555555555"/>
  <pageSetup horizontalDpi="300" verticalDpi="300" orientation="portrait" paperSize="9"/>
  <headerFooter alignWithMargins="0">
    <oddHeader>&amp;R&amp;"Times New Roman,Normalny"&amp;12Załącznik nr 4a
do Uchwały Rady Gminy Kowiesy nr........
 z dnia ..............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20"/>
  <sheetViews>
    <sheetView showGridLines="0" tabSelected="1" workbookViewId="0" topLeftCell="A1">
      <selection activeCell="B12" sqref="B12"/>
    </sheetView>
  </sheetViews>
  <sheetFormatPr defaultColWidth="12.00390625" defaultRowHeight="12.75"/>
  <cols>
    <col min="1" max="1" width="6.625" style="0" customWidth="1"/>
    <col min="2" max="2" width="9.75390625" style="0" customWidth="1"/>
    <col min="3" max="3" width="39.00390625" style="0" customWidth="1"/>
    <col min="4" max="4" width="10.75390625" style="0" customWidth="1"/>
    <col min="5" max="5" width="10.125" style="0" customWidth="1"/>
    <col min="6" max="6" width="15.625" style="0" customWidth="1"/>
    <col min="7" max="7" width="13.125" style="0" customWidth="1"/>
    <col min="8" max="8" width="8.875" style="0" customWidth="1"/>
    <col min="9" max="9" width="11.00390625" style="0" customWidth="1"/>
    <col min="10" max="16384" width="11.625" style="0" customWidth="1"/>
  </cols>
  <sheetData>
    <row r="1" spans="1:9" ht="56.25" customHeight="1">
      <c r="A1" s="284" t="s">
        <v>240</v>
      </c>
      <c r="B1" s="284"/>
      <c r="C1" s="284"/>
      <c r="D1" s="284"/>
      <c r="E1" s="284"/>
      <c r="F1" s="284"/>
      <c r="G1" s="284"/>
      <c r="H1" s="284"/>
      <c r="I1" s="284"/>
    </row>
    <row r="2" spans="1:6" ht="12.75">
      <c r="A2" s="73"/>
      <c r="B2" s="73"/>
      <c r="C2" s="73"/>
      <c r="D2" s="73"/>
      <c r="E2" s="73"/>
      <c r="F2" s="73"/>
    </row>
    <row r="3" spans="1:9" ht="12.75">
      <c r="A3" s="73"/>
      <c r="B3" s="73"/>
      <c r="C3" s="73"/>
      <c r="D3" s="73"/>
      <c r="E3" s="73"/>
      <c r="F3" s="73"/>
      <c r="I3" s="304" t="s">
        <v>174</v>
      </c>
    </row>
    <row r="4" spans="1:9" ht="17.25" customHeight="1">
      <c r="A4" s="285" t="s">
        <v>5</v>
      </c>
      <c r="B4" s="285" t="s">
        <v>95</v>
      </c>
      <c r="C4" s="285" t="s">
        <v>96</v>
      </c>
      <c r="D4" s="287" t="s">
        <v>241</v>
      </c>
      <c r="E4" s="287" t="s">
        <v>98</v>
      </c>
      <c r="F4" s="287"/>
      <c r="G4" s="287"/>
      <c r="H4" s="287"/>
      <c r="I4" s="287"/>
    </row>
    <row r="5" spans="1:9" ht="12.75" customHeight="1">
      <c r="A5" s="285"/>
      <c r="B5" s="285"/>
      <c r="C5" s="285"/>
      <c r="D5" s="287"/>
      <c r="E5" s="287" t="s">
        <v>242</v>
      </c>
      <c r="F5" s="287" t="s">
        <v>100</v>
      </c>
      <c r="G5" s="287"/>
      <c r="H5" s="287"/>
      <c r="I5" s="287" t="s">
        <v>243</v>
      </c>
    </row>
    <row r="6" spans="1:9" ht="57.75" customHeight="1">
      <c r="A6" s="285"/>
      <c r="B6" s="285"/>
      <c r="C6" s="285"/>
      <c r="D6" s="287"/>
      <c r="E6" s="287"/>
      <c r="F6" s="287" t="s">
        <v>244</v>
      </c>
      <c r="G6" s="287" t="s">
        <v>245</v>
      </c>
      <c r="H6" s="287" t="s">
        <v>246</v>
      </c>
      <c r="I6" s="287"/>
    </row>
    <row r="7" spans="1:9" ht="12.75">
      <c r="A7" s="290">
        <v>1</v>
      </c>
      <c r="B7" s="290">
        <v>2</v>
      </c>
      <c r="C7" s="290">
        <v>3</v>
      </c>
      <c r="D7" s="290">
        <v>4</v>
      </c>
      <c r="E7" s="290">
        <v>5</v>
      </c>
      <c r="F7" s="290">
        <v>6</v>
      </c>
      <c r="G7" s="290">
        <v>7</v>
      </c>
      <c r="H7" s="290">
        <v>8</v>
      </c>
      <c r="I7" s="290">
        <v>9</v>
      </c>
    </row>
    <row r="8" spans="1:9" ht="12.75">
      <c r="A8" s="305">
        <v>854</v>
      </c>
      <c r="B8" s="305">
        <v>85406</v>
      </c>
      <c r="C8" s="22" t="s">
        <v>160</v>
      </c>
      <c r="D8" s="306">
        <v>1680</v>
      </c>
      <c r="E8" s="306">
        <v>1680</v>
      </c>
      <c r="F8" s="306"/>
      <c r="G8" s="306"/>
      <c r="H8" s="306">
        <v>1680</v>
      </c>
      <c r="I8" s="307"/>
    </row>
    <row r="9" spans="1:9" ht="21" customHeight="1">
      <c r="A9" s="305"/>
      <c r="B9" s="305"/>
      <c r="C9" s="180" t="s">
        <v>161</v>
      </c>
      <c r="D9" s="306"/>
      <c r="E9" s="306"/>
      <c r="F9" s="306"/>
      <c r="G9" s="306"/>
      <c r="H9" s="306"/>
      <c r="I9" s="307"/>
    </row>
    <row r="10" spans="1:9" ht="16.5" customHeight="1">
      <c r="A10" s="308" t="s">
        <v>233</v>
      </c>
      <c r="B10" s="308"/>
      <c r="C10" s="308"/>
      <c r="D10" s="309">
        <v>1680</v>
      </c>
      <c r="E10" s="309">
        <v>1680</v>
      </c>
      <c r="F10" s="310"/>
      <c r="G10" s="310"/>
      <c r="H10" s="309">
        <v>1680</v>
      </c>
      <c r="I10" s="311"/>
    </row>
    <row r="11" spans="1:6" ht="12.75">
      <c r="A11" s="73"/>
      <c r="B11" s="73"/>
      <c r="C11" s="73"/>
      <c r="D11" s="73"/>
      <c r="E11" s="73"/>
      <c r="F11" s="73"/>
    </row>
    <row r="12" spans="1:5" ht="12.75">
      <c r="A12" s="312"/>
      <c r="B12" s="73"/>
      <c r="C12" s="73"/>
      <c r="D12" s="73"/>
      <c r="E12" s="73"/>
    </row>
    <row r="13" spans="1:6" ht="12.75">
      <c r="A13" s="73"/>
      <c r="B13" s="73"/>
      <c r="C13" s="73"/>
      <c r="D13" s="73"/>
      <c r="E13" s="73"/>
      <c r="F13" s="73"/>
    </row>
    <row r="14" spans="1:6" ht="12.75">
      <c r="A14" s="73"/>
      <c r="B14" s="73"/>
      <c r="C14" s="73"/>
      <c r="D14" s="73"/>
      <c r="E14" s="73"/>
      <c r="F14" s="73"/>
    </row>
    <row r="15" spans="1:6" ht="12.75">
      <c r="A15" s="73"/>
      <c r="B15" s="73"/>
      <c r="C15" s="73"/>
      <c r="D15" s="73"/>
      <c r="E15" s="73"/>
      <c r="F15" s="73"/>
    </row>
    <row r="20" ht="12.75">
      <c r="E20" s="313"/>
    </row>
  </sheetData>
  <mergeCells count="18">
    <mergeCell ref="A1:I1"/>
    <mergeCell ref="A4:A6"/>
    <mergeCell ref="B4:B6"/>
    <mergeCell ref="C4:C6"/>
    <mergeCell ref="D4:D6"/>
    <mergeCell ref="E4:I4"/>
    <mergeCell ref="E5:E6"/>
    <mergeCell ref="F5:H5"/>
    <mergeCell ref="I5:I6"/>
    <mergeCell ref="A8:A9"/>
    <mergeCell ref="B8:B9"/>
    <mergeCell ref="D8:D9"/>
    <mergeCell ref="E8:E9"/>
    <mergeCell ref="F8:F9"/>
    <mergeCell ref="G8:G9"/>
    <mergeCell ref="H8:H9"/>
    <mergeCell ref="I8:I9"/>
    <mergeCell ref="A10:B10"/>
  </mergeCells>
  <printOptions/>
  <pageMargins left="0.7875" right="0.7875" top="1.386111111111111" bottom="0.7875" header="0.7875" footer="0.5118055555555555"/>
  <pageSetup horizontalDpi="300" verticalDpi="300" orientation="landscape" paperSize="9"/>
  <headerFooter alignWithMargins="0">
    <oddHeader>&amp;R&amp;"Times New Roman,Normalny"&amp;12Załącznik nr 6
do Uchwały rady Gminy Kowiesy nr.............
z dnia ................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19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4.75390625" style="73" customWidth="1"/>
    <col min="2" max="2" width="40.125" style="73" customWidth="1"/>
    <col min="3" max="3" width="14.00390625" style="73" customWidth="1"/>
    <col min="4" max="4" width="17.125" style="73" customWidth="1"/>
    <col min="5" max="16384" width="9.125" style="73" customWidth="1"/>
  </cols>
  <sheetData>
    <row r="1" spans="1:4" ht="15" customHeight="1">
      <c r="A1" s="314" t="s">
        <v>247</v>
      </c>
      <c r="B1" s="314"/>
      <c r="C1" s="314"/>
      <c r="D1" s="314"/>
    </row>
    <row r="2" ht="6.75" customHeight="1">
      <c r="A2" s="315"/>
    </row>
    <row r="3" ht="12.75">
      <c r="D3" s="316" t="s">
        <v>174</v>
      </c>
    </row>
    <row r="4" spans="1:4" ht="15" customHeight="1">
      <c r="A4" s="190" t="s">
        <v>175</v>
      </c>
      <c r="B4" s="190" t="s">
        <v>237</v>
      </c>
      <c r="C4" s="191" t="s">
        <v>248</v>
      </c>
      <c r="D4" s="191" t="s">
        <v>249</v>
      </c>
    </row>
    <row r="5" spans="1:4" ht="15" customHeight="1">
      <c r="A5" s="190"/>
      <c r="B5" s="190"/>
      <c r="C5" s="190"/>
      <c r="D5" s="191"/>
    </row>
    <row r="6" spans="1:4" ht="15.75" customHeight="1">
      <c r="A6" s="190"/>
      <c r="B6" s="190"/>
      <c r="C6" s="190"/>
      <c r="D6" s="191"/>
    </row>
    <row r="7" spans="1:4" s="318" customFormat="1" ht="6.75" customHeight="1">
      <c r="A7" s="317">
        <v>1</v>
      </c>
      <c r="B7" s="317">
        <v>2</v>
      </c>
      <c r="C7" s="317">
        <v>3</v>
      </c>
      <c r="D7" s="317">
        <v>4</v>
      </c>
    </row>
    <row r="8" spans="1:4" s="318" customFormat="1" ht="18.75" customHeight="1">
      <c r="A8" s="58" t="s">
        <v>190</v>
      </c>
      <c r="B8" s="90" t="s">
        <v>250</v>
      </c>
      <c r="C8" s="90"/>
      <c r="D8" s="152">
        <f>SUM(dochody!D83)</f>
        <v>5900034</v>
      </c>
    </row>
    <row r="9" spans="1:4" s="318" customFormat="1" ht="18.75" customHeight="1">
      <c r="A9" s="58" t="s">
        <v>197</v>
      </c>
      <c r="B9" s="90" t="s">
        <v>179</v>
      </c>
      <c r="C9" s="90"/>
      <c r="D9" s="152">
        <f>SUM(wydatki!D96)</f>
        <v>6100034</v>
      </c>
    </row>
    <row r="10" spans="1:5" s="318" customFormat="1" ht="18.75" customHeight="1">
      <c r="A10" s="58" t="s">
        <v>202</v>
      </c>
      <c r="B10" s="90" t="s">
        <v>251</v>
      </c>
      <c r="C10" s="90"/>
      <c r="D10" s="152">
        <f>SUM(D8-D9)</f>
        <v>-200000</v>
      </c>
      <c r="E10"/>
    </row>
    <row r="11" spans="1:4" ht="18.75" customHeight="1">
      <c r="A11" s="319" t="s">
        <v>252</v>
      </c>
      <c r="B11" s="319"/>
      <c r="C11" s="319"/>
      <c r="D11" s="320">
        <f>SUM(D12:D14)</f>
        <v>510993</v>
      </c>
    </row>
    <row r="12" spans="1:4" ht="18.75" customHeight="1">
      <c r="A12" s="58" t="s">
        <v>190</v>
      </c>
      <c r="B12" s="72" t="s">
        <v>253</v>
      </c>
      <c r="C12" s="58" t="s">
        <v>254</v>
      </c>
      <c r="D12" s="321">
        <v>310993</v>
      </c>
    </row>
    <row r="13" spans="1:4" ht="18.75" customHeight="1">
      <c r="A13" s="58" t="s">
        <v>197</v>
      </c>
      <c r="B13" s="72" t="s">
        <v>255</v>
      </c>
      <c r="C13" s="58" t="s">
        <v>254</v>
      </c>
      <c r="D13" s="321">
        <v>200000</v>
      </c>
    </row>
    <row r="14" spans="1:4" ht="18.75" customHeight="1">
      <c r="A14" s="58" t="s">
        <v>202</v>
      </c>
      <c r="B14" s="72" t="s">
        <v>256</v>
      </c>
      <c r="C14" s="58" t="s">
        <v>257</v>
      </c>
      <c r="D14" s="321">
        <v>0</v>
      </c>
    </row>
    <row r="15" spans="1:4" ht="18.75" customHeight="1">
      <c r="A15" s="319" t="s">
        <v>258</v>
      </c>
      <c r="B15" s="319"/>
      <c r="C15" s="319"/>
      <c r="D15" s="320">
        <f>SUM(D16:D17)</f>
        <v>310993</v>
      </c>
    </row>
    <row r="16" spans="1:4" ht="18.75" customHeight="1">
      <c r="A16" s="58" t="s">
        <v>190</v>
      </c>
      <c r="B16" s="59" t="s">
        <v>259</v>
      </c>
      <c r="C16" s="58" t="s">
        <v>260</v>
      </c>
      <c r="D16" s="152">
        <v>275132</v>
      </c>
    </row>
    <row r="17" spans="1:4" ht="18.75" customHeight="1">
      <c r="A17" s="58" t="s">
        <v>197</v>
      </c>
      <c r="B17" s="59" t="s">
        <v>261</v>
      </c>
      <c r="C17" s="58" t="s">
        <v>260</v>
      </c>
      <c r="D17" s="152">
        <v>35861</v>
      </c>
    </row>
    <row r="18" spans="1:4" ht="7.5" customHeight="1">
      <c r="A18" s="322"/>
      <c r="B18" s="323"/>
      <c r="C18" s="323"/>
      <c r="D18" s="323"/>
    </row>
    <row r="19" spans="1:6" ht="12.75">
      <c r="A19" s="324"/>
      <c r="B19" s="325"/>
      <c r="C19" s="325"/>
      <c r="D19" s="325"/>
      <c r="E19" s="326"/>
      <c r="F19" s="326"/>
    </row>
  </sheetData>
  <mergeCells count="10">
    <mergeCell ref="A1:D1"/>
    <mergeCell ref="A4:A6"/>
    <mergeCell ref="B4:B6"/>
    <mergeCell ref="C4:C6"/>
    <mergeCell ref="D4:D6"/>
    <mergeCell ref="B8:C8"/>
    <mergeCell ref="B9:C9"/>
    <mergeCell ref="B10:C10"/>
    <mergeCell ref="A11:C11"/>
    <mergeCell ref="A15:C15"/>
  </mergeCells>
  <printOptions horizontalCentered="1"/>
  <pageMargins left="0.7875" right="0.39375" top="1.6097222222222223" bottom="0.5902777777777778" header="0.5" footer="0.5118055555555555"/>
  <pageSetup horizontalDpi="300" verticalDpi="300" orientation="portrait" paperSize="9"/>
  <headerFooter alignWithMargins="0">
    <oddHeader>&amp;RZałącznik nr 3
do Uchwały Rady Gminy Kowiesy nr .......
z dnia ..............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V20"/>
  <sheetViews>
    <sheetView showGridLines="0" workbookViewId="0" topLeftCell="A1">
      <selection activeCell="F14" sqref="F14"/>
    </sheetView>
  </sheetViews>
  <sheetFormatPr defaultColWidth="9.00390625" defaultRowHeight="12.75"/>
  <cols>
    <col min="1" max="1" width="5.625" style="73" customWidth="1"/>
    <col min="2" max="2" width="8.875" style="73" customWidth="1"/>
    <col min="3" max="3" width="14.25390625" style="73" customWidth="1"/>
    <col min="4" max="4" width="14.875" style="73" customWidth="1"/>
    <col min="5" max="5" width="13.625" style="73" customWidth="1"/>
    <col min="6" max="6" width="15.625" style="0" customWidth="1"/>
    <col min="7" max="7" width="15.75390625" style="0" customWidth="1"/>
    <col min="8" max="8" width="12.25390625" style="0" customWidth="1"/>
    <col min="9" max="9" width="15.875" style="0" customWidth="1"/>
  </cols>
  <sheetData>
    <row r="1" spans="1:9" ht="48.75" customHeight="1">
      <c r="A1" s="284" t="s">
        <v>262</v>
      </c>
      <c r="B1" s="284"/>
      <c r="C1" s="284"/>
      <c r="D1" s="284"/>
      <c r="E1" s="284"/>
      <c r="F1" s="284"/>
      <c r="G1" s="284"/>
      <c r="H1" s="284"/>
      <c r="I1" s="284"/>
    </row>
    <row r="2" ht="12.75">
      <c r="I2" s="189" t="s">
        <v>174</v>
      </c>
    </row>
    <row r="3" spans="1:256" s="327" customFormat="1" ht="20.25" customHeight="1">
      <c r="A3" s="190" t="s">
        <v>5</v>
      </c>
      <c r="B3" s="190" t="s">
        <v>95</v>
      </c>
      <c r="C3" s="191" t="s">
        <v>263</v>
      </c>
      <c r="D3" s="191" t="s">
        <v>264</v>
      </c>
      <c r="E3" s="191" t="s">
        <v>98</v>
      </c>
      <c r="F3" s="191"/>
      <c r="G3" s="191"/>
      <c r="H3" s="191"/>
      <c r="I3" s="191"/>
      <c r="IV3"/>
    </row>
    <row r="4" spans="1:256" s="327" customFormat="1" ht="20.25" customHeight="1">
      <c r="A4" s="190"/>
      <c r="B4" s="190"/>
      <c r="C4" s="191"/>
      <c r="D4" s="191"/>
      <c r="E4" s="191" t="s">
        <v>242</v>
      </c>
      <c r="F4" s="191" t="s">
        <v>100</v>
      </c>
      <c r="G4" s="191"/>
      <c r="H4" s="191"/>
      <c r="I4" s="191" t="s">
        <v>243</v>
      </c>
      <c r="IV4"/>
    </row>
    <row r="5" spans="1:256" s="327" customFormat="1" ht="65.25" customHeight="1">
      <c r="A5" s="190"/>
      <c r="B5" s="190"/>
      <c r="C5" s="191"/>
      <c r="D5" s="191"/>
      <c r="E5" s="191"/>
      <c r="F5" s="191" t="s">
        <v>244</v>
      </c>
      <c r="G5" s="191" t="s">
        <v>245</v>
      </c>
      <c r="H5" s="191" t="s">
        <v>265</v>
      </c>
      <c r="I5" s="191"/>
      <c r="IV5"/>
    </row>
    <row r="6" spans="1:9" ht="9" customHeight="1">
      <c r="A6" s="194">
        <v>1</v>
      </c>
      <c r="B6" s="194">
        <v>2</v>
      </c>
      <c r="C6" s="194">
        <v>3</v>
      </c>
      <c r="D6" s="194">
        <v>4</v>
      </c>
      <c r="E6" s="194">
        <v>5</v>
      </c>
      <c r="F6" s="194">
        <v>6</v>
      </c>
      <c r="G6" s="194">
        <v>7</v>
      </c>
      <c r="H6" s="194">
        <v>8</v>
      </c>
      <c r="I6" s="194">
        <v>9</v>
      </c>
    </row>
    <row r="7" spans="1:9" ht="19.5" customHeight="1">
      <c r="A7" s="328">
        <v>750</v>
      </c>
      <c r="B7" s="328"/>
      <c r="C7" s="329">
        <f>SUM(C8)</f>
        <v>38039</v>
      </c>
      <c r="D7" s="329">
        <f>SUM(D8)</f>
        <v>38039</v>
      </c>
      <c r="E7" s="329">
        <f>SUM(E8)</f>
        <v>38039</v>
      </c>
      <c r="F7" s="329">
        <f>SUM(F8)</f>
        <v>30431</v>
      </c>
      <c r="G7" s="329">
        <f>SUM(G8)</f>
        <v>5000</v>
      </c>
      <c r="H7" s="329"/>
      <c r="I7" s="330"/>
    </row>
    <row r="8" spans="1:9" ht="19.5" customHeight="1">
      <c r="A8" s="328"/>
      <c r="B8" s="331">
        <v>75011</v>
      </c>
      <c r="C8" s="330">
        <v>38039</v>
      </c>
      <c r="D8" s="330">
        <v>38039</v>
      </c>
      <c r="E8" s="330">
        <v>38039</v>
      </c>
      <c r="F8" s="332">
        <v>30431</v>
      </c>
      <c r="G8" s="332">
        <v>5000</v>
      </c>
      <c r="H8" s="332"/>
      <c r="I8" s="330"/>
    </row>
    <row r="9" spans="1:9" ht="19.5" customHeight="1">
      <c r="A9" s="328">
        <v>751</v>
      </c>
      <c r="B9" s="328"/>
      <c r="C9" s="329">
        <f>SUM(C10)</f>
        <v>414</v>
      </c>
      <c r="D9" s="329">
        <f>SUM(D10)</f>
        <v>414</v>
      </c>
      <c r="E9" s="329">
        <f>SUM(E10)</f>
        <v>414</v>
      </c>
      <c r="F9" s="329">
        <f>SUM(F10)</f>
        <v>345</v>
      </c>
      <c r="G9" s="329">
        <f>SUM(G10)</f>
        <v>69</v>
      </c>
      <c r="H9" s="332"/>
      <c r="I9" s="330"/>
    </row>
    <row r="10" spans="1:9" ht="19.5" customHeight="1">
      <c r="A10" s="333"/>
      <c r="B10" s="331">
        <v>75101</v>
      </c>
      <c r="C10" s="330">
        <v>414</v>
      </c>
      <c r="D10" s="330">
        <v>414</v>
      </c>
      <c r="E10" s="330">
        <v>414</v>
      </c>
      <c r="F10" s="332">
        <v>345</v>
      </c>
      <c r="G10" s="332">
        <v>69</v>
      </c>
      <c r="H10" s="332"/>
      <c r="I10" s="330"/>
    </row>
    <row r="11" spans="1:9" ht="19.5" customHeight="1">
      <c r="A11" s="328">
        <v>754</v>
      </c>
      <c r="B11" s="328"/>
      <c r="C11" s="329">
        <f>SUM(C12)</f>
        <v>450</v>
      </c>
      <c r="D11" s="329">
        <f>SUM(D12)</f>
        <v>450</v>
      </c>
      <c r="E11" s="329">
        <f>SUM(E12)</f>
        <v>450</v>
      </c>
      <c r="F11" s="329">
        <f>SUM(F12)</f>
        <v>450</v>
      </c>
      <c r="G11" s="332"/>
      <c r="H11" s="332"/>
      <c r="I11" s="329"/>
    </row>
    <row r="12" spans="1:9" ht="19.5" customHeight="1">
      <c r="A12" s="328"/>
      <c r="B12" s="331">
        <v>75414</v>
      </c>
      <c r="C12" s="330">
        <v>450</v>
      </c>
      <c r="D12" s="330">
        <v>450</v>
      </c>
      <c r="E12" s="330">
        <v>450</v>
      </c>
      <c r="F12" s="330">
        <v>450</v>
      </c>
      <c r="G12" s="330"/>
      <c r="H12" s="330"/>
      <c r="I12" s="330"/>
    </row>
    <row r="13" spans="1:9" ht="19.5" customHeight="1">
      <c r="A13" s="319">
        <v>852</v>
      </c>
      <c r="B13" s="328"/>
      <c r="C13" s="329">
        <f>SUM(C14:C17)</f>
        <v>1004195</v>
      </c>
      <c r="D13" s="329">
        <f>SUM(D14:D17)</f>
        <v>1004195</v>
      </c>
      <c r="E13" s="329">
        <f>SUM(E14:E17)</f>
        <v>1004195</v>
      </c>
      <c r="F13" s="329">
        <f>SUM(F14:F17)</f>
        <v>37527</v>
      </c>
      <c r="G13" s="329">
        <f>SUM(G14:G17)</f>
        <v>10459</v>
      </c>
      <c r="H13" s="329">
        <f>SUM(H14:H17)</f>
        <v>949958</v>
      </c>
      <c r="I13" s="329"/>
    </row>
    <row r="14" spans="1:9" ht="19.5" customHeight="1">
      <c r="A14" s="328"/>
      <c r="B14" s="331">
        <v>85212</v>
      </c>
      <c r="C14" s="330">
        <v>973112</v>
      </c>
      <c r="D14" s="330">
        <v>973112</v>
      </c>
      <c r="E14" s="330">
        <v>973112</v>
      </c>
      <c r="F14" s="330">
        <v>20277</v>
      </c>
      <c r="G14" s="330">
        <v>6929</v>
      </c>
      <c r="H14" s="330">
        <v>941793</v>
      </c>
      <c r="I14" s="330"/>
    </row>
    <row r="15" spans="1:9" ht="19.5" customHeight="1">
      <c r="A15" s="328"/>
      <c r="B15" s="331">
        <v>85213</v>
      </c>
      <c r="C15" s="330">
        <v>2138</v>
      </c>
      <c r="D15" s="330">
        <v>2138</v>
      </c>
      <c r="E15" s="330">
        <v>2138</v>
      </c>
      <c r="F15" s="330"/>
      <c r="G15" s="330"/>
      <c r="H15" s="330"/>
      <c r="I15" s="330"/>
    </row>
    <row r="16" spans="1:9" ht="19.5" customHeight="1">
      <c r="A16" s="328"/>
      <c r="B16" s="331">
        <v>85214</v>
      </c>
      <c r="C16" s="330">
        <v>8165</v>
      </c>
      <c r="D16" s="330">
        <v>8165</v>
      </c>
      <c r="E16" s="330">
        <v>8165</v>
      </c>
      <c r="F16" s="330"/>
      <c r="G16" s="330"/>
      <c r="H16" s="330">
        <v>8165</v>
      </c>
      <c r="I16" s="330"/>
    </row>
    <row r="17" spans="1:9" ht="19.5" customHeight="1">
      <c r="A17" s="328"/>
      <c r="B17" s="331">
        <v>85228</v>
      </c>
      <c r="C17" s="330">
        <v>20780</v>
      </c>
      <c r="D17" s="330">
        <v>20780</v>
      </c>
      <c r="E17" s="330">
        <v>20780</v>
      </c>
      <c r="F17" s="330">
        <v>17250</v>
      </c>
      <c r="G17" s="330">
        <v>3530</v>
      </c>
      <c r="H17" s="330"/>
      <c r="I17" s="330"/>
    </row>
    <row r="18" spans="1:9" ht="19.5" customHeight="1">
      <c r="A18" s="334" t="s">
        <v>233</v>
      </c>
      <c r="B18" s="334"/>
      <c r="C18" s="154">
        <f>SUM(C8+C9+C11+C13)</f>
        <v>1043098</v>
      </c>
      <c r="D18" s="154">
        <f>SUM(D8+D9+D11+D13)</f>
        <v>1043098</v>
      </c>
      <c r="E18" s="154">
        <f>SUM(E8+E9+E11+E13)</f>
        <v>1043098</v>
      </c>
      <c r="F18" s="154">
        <f>SUM(F7+F9+F11+F13)</f>
        <v>68753</v>
      </c>
      <c r="G18" s="154">
        <f>SUM(G7+G10+G11+G13)</f>
        <v>15528</v>
      </c>
      <c r="H18" s="154">
        <f>SUM(H7+H10+H11+H13)</f>
        <v>949958</v>
      </c>
      <c r="I18" s="154">
        <f>SUM(I7+I10+I11+I13)</f>
        <v>0</v>
      </c>
    </row>
    <row r="20" ht="12.75">
      <c r="A20" s="312"/>
    </row>
  </sheetData>
  <mergeCells count="10">
    <mergeCell ref="A1:I1"/>
    <mergeCell ref="A3:A5"/>
    <mergeCell ref="B3:B5"/>
    <mergeCell ref="C3:C5"/>
    <mergeCell ref="D3:D5"/>
    <mergeCell ref="E3:I3"/>
    <mergeCell ref="E4:E5"/>
    <mergeCell ref="F4:H4"/>
    <mergeCell ref="I4:I5"/>
    <mergeCell ref="A18:B18"/>
  </mergeCells>
  <printOptions horizontalCentered="1"/>
  <pageMargins left="0.5513888888888889" right="0.5513888888888889" top="1.3888888888888888" bottom="0.39375" header="0.5118055555555555" footer="0.5118055555555555"/>
  <pageSetup horizontalDpi="300" verticalDpi="300" orientation="landscape" paperSize="9" scale="90"/>
  <headerFooter alignWithMargins="0">
    <oddHeader>&amp;RZałącznik nr 4
do Uchwały Rady Gminy Kowiesy nr .......
z dnia ..............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11"/>
  <sheetViews>
    <sheetView showGridLines="0" workbookViewId="0" topLeftCell="A1">
      <selection activeCell="D11" sqref="D11"/>
    </sheetView>
  </sheetViews>
  <sheetFormatPr defaultColWidth="9.00390625" defaultRowHeight="12.75"/>
  <cols>
    <col min="1" max="1" width="4.00390625" style="73" customWidth="1"/>
    <col min="2" max="2" width="8.125" style="73" customWidth="1"/>
    <col min="3" max="3" width="9.875" style="73" customWidth="1"/>
    <col min="4" max="4" width="41.625" style="73" customWidth="1"/>
    <col min="5" max="5" width="22.375" style="73" customWidth="1"/>
    <col min="6" max="255" width="9.125" style="73" customWidth="1"/>
  </cols>
  <sheetData>
    <row r="1" spans="1:5" ht="19.5" customHeight="1">
      <c r="A1" s="187" t="s">
        <v>266</v>
      </c>
      <c r="B1" s="187"/>
      <c r="C1" s="187"/>
      <c r="D1" s="187"/>
      <c r="E1" s="187"/>
    </row>
    <row r="2" spans="4:5" ht="19.5" customHeight="1">
      <c r="D2" s="335"/>
      <c r="E2" s="335"/>
    </row>
    <row r="3" ht="19.5" customHeight="1">
      <c r="E3" s="336" t="s">
        <v>174</v>
      </c>
    </row>
    <row r="4" spans="1:5" ht="19.5" customHeight="1">
      <c r="A4" s="285" t="s">
        <v>175</v>
      </c>
      <c r="B4" s="285" t="s">
        <v>5</v>
      </c>
      <c r="C4" s="285" t="s">
        <v>95</v>
      </c>
      <c r="D4" s="285" t="s">
        <v>267</v>
      </c>
      <c r="E4" s="285" t="s">
        <v>268</v>
      </c>
    </row>
    <row r="5" spans="1:5" ht="7.5" customHeight="1">
      <c r="A5" s="290">
        <v>1</v>
      </c>
      <c r="B5" s="290">
        <v>2</v>
      </c>
      <c r="C5" s="290">
        <v>3</v>
      </c>
      <c r="D5" s="290">
        <v>4</v>
      </c>
      <c r="E5" s="290">
        <v>5</v>
      </c>
    </row>
    <row r="6" spans="1:5" ht="30" customHeight="1">
      <c r="A6" s="299">
        <v>1</v>
      </c>
      <c r="B6" s="299">
        <v>801</v>
      </c>
      <c r="C6" s="299">
        <v>80101</v>
      </c>
      <c r="D6" s="337" t="s">
        <v>269</v>
      </c>
      <c r="E6" s="300">
        <v>76568</v>
      </c>
    </row>
    <row r="7" spans="1:5" ht="30" customHeight="1">
      <c r="A7" s="299">
        <v>2</v>
      </c>
      <c r="B7" s="299">
        <v>921</v>
      </c>
      <c r="C7" s="299">
        <v>92116</v>
      </c>
      <c r="D7" s="337" t="s">
        <v>270</v>
      </c>
      <c r="E7" s="300">
        <v>82300</v>
      </c>
    </row>
    <row r="8" spans="1:5" ht="30" customHeight="1">
      <c r="A8" s="338" t="s">
        <v>233</v>
      </c>
      <c r="B8" s="338"/>
      <c r="C8" s="338"/>
      <c r="D8" s="338"/>
      <c r="E8" s="339">
        <f>SUM(E6:E7)</f>
        <v>158868</v>
      </c>
    </row>
    <row r="11" ht="12.75">
      <c r="A11" s="312"/>
    </row>
  </sheetData>
  <mergeCells count="2">
    <mergeCell ref="A1:E1"/>
    <mergeCell ref="A8:D8"/>
  </mergeCells>
  <printOptions horizontalCentered="1"/>
  <pageMargins left="0.5513888888888889" right="0.5118055555555555" top="2.2055555555555557" bottom="0.9840277777777777" header="0.5118055555555555" footer="0.5118055555555555"/>
  <pageSetup horizontalDpi="300" verticalDpi="300" orientation="portrait" paperSize="9" scale="95"/>
  <headerFooter alignWithMargins="0">
    <oddHeader>&amp;R&amp;9Załącznik nr 5
do Uchwały Rady Gminy Kowiesy nr.........
z dnia .................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Beata</cp:lastModifiedBy>
  <cp:lastPrinted>2007-11-09T14:55:07Z</cp:lastPrinted>
  <dcterms:created xsi:type="dcterms:W3CDTF">1998-12-09T13:02:10Z</dcterms:created>
  <dcterms:modified xsi:type="dcterms:W3CDTF">2006-11-12T15:26:41Z</dcterms:modified>
  <cp:category/>
  <cp:version/>
  <cp:contentType/>
  <cp:contentStatus/>
  <cp:revision>1</cp:revision>
</cp:coreProperties>
</file>