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61" activeTab="0"/>
  </bookViews>
  <sheets>
    <sheet name="dochody" sheetId="1" r:id="rId1"/>
    <sheet name="dane ogólne" sheetId="2" r:id="rId2"/>
    <sheet name="inwestycje" sheetId="3" r:id="rId3"/>
    <sheet name="wieloletnie" sheetId="4" r:id="rId4"/>
    <sheet name="wydatki" sheetId="5" r:id="rId5"/>
  </sheets>
  <definedNames>
    <definedName name="_xlnm.Print_Area" localSheetId="4">'wydatki'!$A$1:$F$324</definedName>
    <definedName name="Excel_BuiltIn_Print_Area_3_1">'wydatki'!$A$1:$F$279</definedName>
    <definedName name="Excel_BuiltIn_Print_Area_3_1_1">'wydatki'!$A$1:$F$281</definedName>
    <definedName name="Excel_BuiltIn_Print_Area_3_1_1_1">'wydatki'!$A$1:$F$218</definedName>
    <definedName name="Excel_BuiltIn_Print_Area_4_1">'wydatki'!$A$1:$F$326</definedName>
    <definedName name="Excel_BuiltIn_Print_Area_4_1_1">'wydatki'!$A$1:$F$325</definedName>
  </definedNames>
  <calcPr fullCalcOnLoad="1"/>
</workbook>
</file>

<file path=xl/sharedStrings.xml><?xml version="1.0" encoding="utf-8"?>
<sst xmlns="http://schemas.openxmlformats.org/spreadsheetml/2006/main" count="460" uniqueCount="262">
  <si>
    <t>Tabela Nr 2.</t>
  </si>
  <si>
    <t>II</t>
  </si>
  <si>
    <t>Wykonanie dochodów w I półroczu 2007 roku</t>
  </si>
  <si>
    <t>Plan wg</t>
  </si>
  <si>
    <t>Wykonanie</t>
  </si>
  <si>
    <t>Dział</t>
  </si>
  <si>
    <t>Nazwa</t>
  </si>
  <si>
    <t>uchwały</t>
  </si>
  <si>
    <t>%</t>
  </si>
  <si>
    <t>O10</t>
  </si>
  <si>
    <t>Rolnictwo i łowiectwo</t>
  </si>
  <si>
    <t>Wpływy z różnych dochodów</t>
  </si>
  <si>
    <t>Opłaty z tytułu dzierżawy terenów łowieckich</t>
  </si>
  <si>
    <t>Dotacje celowe na zadania zlecone bieżące</t>
  </si>
  <si>
    <t>Górnictwo i kopalnictwo</t>
  </si>
  <si>
    <t>Wpływy z opłaty eksploatacyjnej</t>
  </si>
  <si>
    <t>Wpływy z koncesji</t>
  </si>
  <si>
    <t>Wytwarzanie i zaopatrywanie w energię</t>
  </si>
  <si>
    <t>Elektryczną, gaz i wodę</t>
  </si>
  <si>
    <t>Wpływy z tytułu opłat za wodę</t>
  </si>
  <si>
    <t>Transport i łączność</t>
  </si>
  <si>
    <t>Środki na dofinansowanie własnych zadań</t>
  </si>
  <si>
    <t>Gospodarka mieszkaniowa</t>
  </si>
  <si>
    <t>Wpływy z tyt. użytkowania wieczystego nieruchomości</t>
  </si>
  <si>
    <t>Wpływy z tytułu dzierżaw, czynszów i opłat</t>
  </si>
  <si>
    <t>Odsetki od nieterminowych płatności</t>
  </si>
  <si>
    <t>Administracja publiczna</t>
  </si>
  <si>
    <t>Prowizja z opłat za dowody osobiste</t>
  </si>
  <si>
    <t>Wpływy od sponsorów na promocję gminy</t>
  </si>
  <si>
    <t>Urzędy naczelnych organów władzy państwowej,</t>
  </si>
  <si>
    <t>kontroli i ochrony prawa oraz sądownictwa</t>
  </si>
  <si>
    <t>Dotacje celowe na zadania zlecone</t>
  </si>
  <si>
    <t xml:space="preserve">Bezpieczeństwo publiczne i </t>
  </si>
  <si>
    <t>ochrona przeciwpożarowa</t>
  </si>
  <si>
    <t>Dotacje celowe na zadania zlecone inwestycyjne</t>
  </si>
  <si>
    <t xml:space="preserve">Dochody od osób prawnych,osób fizycznych i </t>
  </si>
  <si>
    <t>od innych jednostek nie posiadających osobowości</t>
  </si>
  <si>
    <t>prawnej oraz wydatki związane z ich poborem</t>
  </si>
  <si>
    <t>Podatek od nieruchomości</t>
  </si>
  <si>
    <t>Podatek rolny</t>
  </si>
  <si>
    <t>Podatek leśny</t>
  </si>
  <si>
    <t>Podatek od środków transportowych</t>
  </si>
  <si>
    <t>Podatek dochodowy od osób fizycznych</t>
  </si>
  <si>
    <t>Podatek dochodowy od osób prawnych</t>
  </si>
  <si>
    <t>Wpływy z karty podatkowej</t>
  </si>
  <si>
    <t>Podatek od spadków i darowizn</t>
  </si>
  <si>
    <t>Podatek od posiadania psów</t>
  </si>
  <si>
    <t>Opłata targowa</t>
  </si>
  <si>
    <t>Koszty egzekucyjne</t>
  </si>
  <si>
    <t>Podatek od czynności cywilnoprawnych</t>
  </si>
  <si>
    <t>Wpływy z opłaty skarbowej</t>
  </si>
  <si>
    <t>Wpływy z różnych opłat</t>
  </si>
  <si>
    <t>Odsetki</t>
  </si>
  <si>
    <t>Różne rozliczenia</t>
  </si>
  <si>
    <t>Subwencja oświatowa</t>
  </si>
  <si>
    <t>Subwencja wyrównawcza</t>
  </si>
  <si>
    <t>Odsetki od r-ku bankowego</t>
  </si>
  <si>
    <t>Oświata i wychowanie</t>
  </si>
  <si>
    <t>Dotacje celowe na zadania własne</t>
  </si>
  <si>
    <t>Dotacje z funduszy UE na zadania bieżące</t>
  </si>
  <si>
    <t>Dotacje celowe z funduszy celowych</t>
  </si>
  <si>
    <t>Ochrona zdrowia</t>
  </si>
  <si>
    <t>Wpływy z opłat za zezwolenia na sprzedaż alkoholu</t>
  </si>
  <si>
    <t>Pomoc społeczna</t>
  </si>
  <si>
    <t>Edukacyjna opieka wychowawcza</t>
  </si>
  <si>
    <t xml:space="preserve">Dotacje celowe na zadania własne </t>
  </si>
  <si>
    <t>Kultura fizyczna i sport</t>
  </si>
  <si>
    <t>OGÓŁEM</t>
  </si>
  <si>
    <t>Dochody własne</t>
  </si>
  <si>
    <t>wpływy z podatków i opłat lokalnych</t>
  </si>
  <si>
    <t>wpływy z opłat za wodę</t>
  </si>
  <si>
    <t>wpływy z opłat zezwolenia alkoholowe</t>
  </si>
  <si>
    <t>dochody z majątku gminy</t>
  </si>
  <si>
    <t>udziały w podatkach dochodowych</t>
  </si>
  <si>
    <t>odsetki od r-ku bankowego</t>
  </si>
  <si>
    <t>odsetki od nieterminowo przekazywanych należności</t>
  </si>
  <si>
    <t>wpływy z różnych dochodów</t>
  </si>
  <si>
    <t>Dotacje ogółem</t>
  </si>
  <si>
    <t>dotacje celowe otrzymane z budżetu państwa na</t>
  </si>
  <si>
    <t>realizację zadań bieżących z zakresu administracji</t>
  </si>
  <si>
    <t>rządowej oraz innych zadań zleconych gminie ustawami</t>
  </si>
  <si>
    <t>dotacje celowe otrzymane z budżetu państwa</t>
  </si>
  <si>
    <t>na realizację własnych zadań bieżących gmin</t>
  </si>
  <si>
    <t>dotacje z funduszy celowych na zadania bieżące</t>
  </si>
  <si>
    <t>dotacje z funduszy celowych na zadania inwestycyjne</t>
  </si>
  <si>
    <t>dotacje z funduszy UE</t>
  </si>
  <si>
    <t>Tabela Nr  1</t>
  </si>
  <si>
    <t>I.  DANE OGÓLNE Z WYKONANIA BUDŻETU za I półrocze 2007 r</t>
  </si>
  <si>
    <t>Lp</t>
  </si>
  <si>
    <t>TREŚĆ</t>
  </si>
  <si>
    <t>PLAN</t>
  </si>
  <si>
    <t>Wskaźnik</t>
  </si>
  <si>
    <t>po zmianach</t>
  </si>
  <si>
    <t>wyk. w %</t>
  </si>
  <si>
    <t>I</t>
  </si>
  <si>
    <t>DOCHODY OGÓŁEM</t>
  </si>
  <si>
    <t>z tego:</t>
  </si>
  <si>
    <t>w tym:</t>
  </si>
  <si>
    <t xml:space="preserve">wpływy z podatków i opłat </t>
  </si>
  <si>
    <t>wpływy z opłat za zezwolenia alkoholowe</t>
  </si>
  <si>
    <t>2.</t>
  </si>
  <si>
    <t>3.</t>
  </si>
  <si>
    <t>Subwencje ogółem</t>
  </si>
  <si>
    <t>subwencja oświatowa</t>
  </si>
  <si>
    <t>subwencja wyrównawcza</t>
  </si>
  <si>
    <t>WYDATKI OGÓŁEM</t>
  </si>
  <si>
    <t>z tego</t>
  </si>
  <si>
    <t>1.</t>
  </si>
  <si>
    <t>wydatki majątkowe</t>
  </si>
  <si>
    <t>inwestycje</t>
  </si>
  <si>
    <t>zakupy inwestycyjne</t>
  </si>
  <si>
    <t>wydatki bieżące</t>
  </si>
  <si>
    <t>dotacje</t>
  </si>
  <si>
    <t xml:space="preserve">wynagrodzenia </t>
  </si>
  <si>
    <t>pochodne od wynagrodzeń</t>
  </si>
  <si>
    <t>pozostałe wydatki</t>
  </si>
  <si>
    <t>wydatki na obsługę długu</t>
  </si>
  <si>
    <t>rezerwa ogólna</t>
  </si>
  <si>
    <t>Tabela Nr 4</t>
  </si>
  <si>
    <t>Realizacja wydatków inwestycyjnych w I półroczu 2007 roku</t>
  </si>
  <si>
    <t>Lp.</t>
  </si>
  <si>
    <t>Źródła finansowania</t>
  </si>
  <si>
    <t>Planowane</t>
  </si>
  <si>
    <t xml:space="preserve">Wykonane </t>
  </si>
  <si>
    <t>wykonane</t>
  </si>
  <si>
    <t>zadania</t>
  </si>
  <si>
    <t>nakłady</t>
  </si>
  <si>
    <t>wydatki w</t>
  </si>
  <si>
    <t>Środki</t>
  </si>
  <si>
    <t>Kredyt</t>
  </si>
  <si>
    <t>Pożyczka</t>
  </si>
  <si>
    <t>inwestycyjnego</t>
  </si>
  <si>
    <t>W 2007 r.</t>
  </si>
  <si>
    <t>półroczu</t>
  </si>
  <si>
    <t>własne</t>
  </si>
  <si>
    <t>Z</t>
  </si>
  <si>
    <t>WFOŚ i GW</t>
  </si>
  <si>
    <t>Budowa SUW wraz z siecią wodociągową</t>
  </si>
  <si>
    <t>dla Paplina, Jeruzala,Chełmc (przygotowanie dokumentacji)</t>
  </si>
  <si>
    <t>Modernizacja dróg dojazdowych do gruntów rolnych</t>
  </si>
  <si>
    <t xml:space="preserve"> Chrzczonowice, Lisna,Chojnatka</t>
  </si>
  <si>
    <t xml:space="preserve"> Wola Pękoszewska)</t>
  </si>
  <si>
    <t>Przebudowa drogi gminnej Pękoszew- Wędrogów</t>
  </si>
  <si>
    <t>(przygotowanie dokumentacji)</t>
  </si>
  <si>
    <t>Zakup wiat przystankowyh</t>
  </si>
  <si>
    <t>Budowa Wiejskiego Domu Kultury w  Woli Pękoszewskiej</t>
  </si>
  <si>
    <t>( przygotowanie dokumentacji)</t>
  </si>
  <si>
    <t>Budowa oczyszczalni ścieków dla obiektu</t>
  </si>
  <si>
    <t>Gminnego Ośrodek Zdrowia</t>
  </si>
  <si>
    <t>Termo-modernizacja budynku gminnego- Ośrodek Zdrowia</t>
  </si>
  <si>
    <t>Modernizacja budynku socjalnego w Lisnej</t>
  </si>
  <si>
    <t>Zakup działki w Kowiesach</t>
  </si>
  <si>
    <t>Zakup programów i sprzętu biurowego</t>
  </si>
  <si>
    <t>Zakup samochodu strażackiego dla OSP Wola Pękoszewska</t>
  </si>
  <si>
    <t>Zakup samochodu strażackiego dla OSP Paplin</t>
  </si>
  <si>
    <t>Zakup programów i sprzętu biurowego do Obrony Cywilnej</t>
  </si>
  <si>
    <t>Termo-modernizacja budynku Szkoły Podst.w Turowej Woli</t>
  </si>
  <si>
    <t>Rozbudowa budynku Szkoły Podst.w Kowiesach</t>
  </si>
  <si>
    <t>Modernizacja oświetlenia ulicznego przy drogach gminnych</t>
  </si>
  <si>
    <t>Ogółem:</t>
  </si>
  <si>
    <t>Informacja z wykonania  wydatków związanych z wieloletnim planem inwestycyjnym w I półroczu 2007 r.</t>
  </si>
  <si>
    <t>Rozdz.</t>
  </si>
  <si>
    <t>Nazwa zadania inwestycyjnego
i okres realizacji
(w latach)</t>
  </si>
  <si>
    <t xml:space="preserve">Łączne koszty finansowe zadania </t>
  </si>
  <si>
    <t>Planowane wydatki</t>
  </si>
  <si>
    <t xml:space="preserve">Wykonane wydatki w  I półroczu 2007r. </t>
  </si>
  <si>
    <t xml:space="preserve">rok budżetowy 2007 </t>
  </si>
  <si>
    <t>z tego źródła finansowania</t>
  </si>
  <si>
    <t>w zł i gr</t>
  </si>
  <si>
    <t>w %</t>
  </si>
  <si>
    <t>dochody własne jst</t>
  </si>
  <si>
    <t>kredyty
i pożyczki</t>
  </si>
  <si>
    <t>(7+8)</t>
  </si>
  <si>
    <t>O1010</t>
  </si>
  <si>
    <t xml:space="preserve">Budowa SUW w Paplinie wraz z siecią </t>
  </si>
  <si>
    <t xml:space="preserve">Wodociągową dla Paplina, Jeruzala </t>
  </si>
  <si>
    <t>Chełmc i Wólki Jeruzalskiej</t>
  </si>
  <si>
    <t>2004-2009</t>
  </si>
  <si>
    <t>Przebudowa drogi gminnej Pękoszew-Wędrogów</t>
  </si>
  <si>
    <t>2006-2009</t>
  </si>
  <si>
    <t>Budowa Wiejskiego Domu Kultury  w Woli Pękoszewskiej</t>
  </si>
  <si>
    <t>4.</t>
  </si>
  <si>
    <t>Termomodernizacja budynku Ośrodka Zdrowia</t>
  </si>
  <si>
    <t>2007-2009</t>
  </si>
  <si>
    <t>5.</t>
  </si>
  <si>
    <t>Rozbudowa Szkoły Podstawowej w Kowiesach</t>
  </si>
  <si>
    <r>
      <t>Ad 1.</t>
    </r>
    <r>
      <rPr>
        <sz val="10"/>
        <rFont val="Arial CE"/>
        <family val="2"/>
      </rPr>
      <t xml:space="preserve"> W I półroczu wydatki dotyczyły wykonania projektu na budowę Stacji Uzdatniania Wody w Paplinie.</t>
    </r>
  </si>
  <si>
    <t>Ad 2. Wykonane wydatki dotyczyły wykonania map dc projektowych na przebudowę drogi relacji Pękoszew -Wędrogów.</t>
  </si>
  <si>
    <r>
      <t xml:space="preserve">Ad 3.  </t>
    </r>
    <r>
      <rPr>
        <sz val="10"/>
        <rFont val="Arial CE"/>
        <family val="2"/>
      </rPr>
      <t>W 2007 planuje się wykonać studium wykonalności Wiejskiego Domu Kultury w Woli Pękoszewskiej.</t>
    </r>
  </si>
  <si>
    <r>
      <t>Ad 4.</t>
    </r>
    <r>
      <rPr>
        <sz val="10"/>
        <rFont val="Arial CE"/>
        <family val="2"/>
      </rPr>
      <t xml:space="preserve"> W II półroczu 2007 r. wykonane będą audyt energetyczny oraz studium wykonalności na termo-modernizację budynku </t>
    </r>
    <r>
      <rPr>
        <i/>
        <sz val="10"/>
        <rFont val="Arial CE"/>
        <family val="2"/>
      </rPr>
      <t>Ośrodek Zdrowia.</t>
    </r>
  </si>
  <si>
    <r>
      <t>Ad 5.</t>
    </r>
    <r>
      <rPr>
        <sz val="10"/>
        <rFont val="Arial CE"/>
        <family val="2"/>
      </rPr>
      <t xml:space="preserve"> Planowane środki na wykonanie dokumentacji na rozbudowę Szkoły Podstawowej w Kowiesach w I półroczu nie zostały wykonane.</t>
    </r>
  </si>
  <si>
    <t>Tabela Nr 3</t>
  </si>
  <si>
    <t>III.</t>
  </si>
  <si>
    <t>Wykonanie wydatków w I półroczu 2007 roku</t>
  </si>
  <si>
    <t>Rozdział</t>
  </si>
  <si>
    <t>Infrastruktura wodociągowa i sanitacyjna wsi</t>
  </si>
  <si>
    <t>Wydatki majątkowe :</t>
  </si>
  <si>
    <t>Wydatki bieżące, w tym:</t>
  </si>
  <si>
    <t>O1030</t>
  </si>
  <si>
    <t>Izby rolnicze</t>
  </si>
  <si>
    <t>O1095</t>
  </si>
  <si>
    <t xml:space="preserve">Pozostała działalność </t>
  </si>
  <si>
    <t>wynagrodzenia</t>
  </si>
  <si>
    <t>elektryczną, wodę i gaz</t>
  </si>
  <si>
    <t>Dostarczanie wody</t>
  </si>
  <si>
    <t>Drogi publiczne gminne</t>
  </si>
  <si>
    <t>Wydatki majątkowe</t>
  </si>
  <si>
    <t>Gospodarka gruntami i nieruchomościami</t>
  </si>
  <si>
    <t>Działalność usługowa</t>
  </si>
  <si>
    <t>Plany zagospodarowania przestrzennego</t>
  </si>
  <si>
    <t>Urzędy Wojewódzkie</t>
  </si>
  <si>
    <t>Rady Gmin</t>
  </si>
  <si>
    <t>Urzędy Gmin</t>
  </si>
  <si>
    <t>Promocja j.s.t.</t>
  </si>
  <si>
    <t>Pozostała działalność</t>
  </si>
  <si>
    <t xml:space="preserve">Urzędy naczelnych organów władzy </t>
  </si>
  <si>
    <t>państwowej, kontroli i ochrony prawa</t>
  </si>
  <si>
    <t>oraz sądownictwa</t>
  </si>
  <si>
    <t>państwowej,kontroli i ochrony prawa</t>
  </si>
  <si>
    <t xml:space="preserve"> pochodne od wynagrodzeń</t>
  </si>
  <si>
    <t>Jednostki terenowe Policji</t>
  </si>
  <si>
    <t>Ochotnicze Straże Pożarne</t>
  </si>
  <si>
    <t>Obrona Cywilna</t>
  </si>
  <si>
    <t>Dochody od osób prawnych, od osób fizycznych i</t>
  </si>
  <si>
    <t>od innych jednostek nieposiadających osobowości</t>
  </si>
  <si>
    <t>Pobór podatków, opłat i niepodatkowych należności budżetowych</t>
  </si>
  <si>
    <t>Obsługa długu publicznego</t>
  </si>
  <si>
    <t xml:space="preserve">Obsługa papierów wartościowych, kredytów </t>
  </si>
  <si>
    <t>i pożyczek j.s.t.</t>
  </si>
  <si>
    <t>Wydatki na obsługę długu</t>
  </si>
  <si>
    <t>Różna rozliczenia</t>
  </si>
  <si>
    <t>Rezerwy ogólne i celowe</t>
  </si>
  <si>
    <t>Rezerwa ogólna</t>
  </si>
  <si>
    <t>Szkoły podstawowe</t>
  </si>
  <si>
    <t>Oddziały przedszkolne w szkołach podstawowych</t>
  </si>
  <si>
    <t>Gimnazja</t>
  </si>
  <si>
    <t>Dowożenie uczniów do szkół</t>
  </si>
  <si>
    <t>Zespoły obsługi ekonomiczno- administracyjnej szkół</t>
  </si>
  <si>
    <t>Dokształcanie i doskonalenie nauczycieli</t>
  </si>
  <si>
    <t>Przeciwdziałanie alkoholizmowi</t>
  </si>
  <si>
    <t xml:space="preserve">Świadczenia rodzinne, zaliczka alimentacyjna  oraz składki na </t>
  </si>
  <si>
    <t>ubezpieczenie społeczne z ubezpieczenia społecznego</t>
  </si>
  <si>
    <t>Składki na ubezpieczenie zdrowotne opłacane za osoby</t>
  </si>
  <si>
    <t xml:space="preserve"> pobierające niektóre świadczenia z pomocy społecznej</t>
  </si>
  <si>
    <t>oraz niektóre świadczenia rodzinne</t>
  </si>
  <si>
    <t>Zasiłki i pomoc w naturze oraz składki</t>
  </si>
  <si>
    <t>na ubezpieczenia emerytalne i rentowe</t>
  </si>
  <si>
    <t>Dodatki mieszkaniowe</t>
  </si>
  <si>
    <t>Ośrodki pomocy społecznej</t>
  </si>
  <si>
    <t>Usługi opiekuńcze i specjalistyczne usługi opiekuńcze</t>
  </si>
  <si>
    <t>Świetlice szkolne</t>
  </si>
  <si>
    <t>Poradnie psychologiczno-pedagogiczne w tym por.specjal.</t>
  </si>
  <si>
    <t>Pomoc materialna dla uczniów</t>
  </si>
  <si>
    <t>Gospodarka komunalna i ochrona środowiska</t>
  </si>
  <si>
    <t>Oczyszczanie ulic, placów i dróg</t>
  </si>
  <si>
    <t>Oświetlenie ulic, placów i dróg</t>
  </si>
  <si>
    <t>Kultura i ochrona dziedzictwa narodowego</t>
  </si>
  <si>
    <t>Biblioteki</t>
  </si>
  <si>
    <t>Zadania w zakresie kultury fizycznej i sportu</t>
  </si>
  <si>
    <t>Ogółem</t>
  </si>
  <si>
    <t>§ 6050</t>
  </si>
  <si>
    <t>§ 6060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</si>
</sst>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"/>
    <numFmt numFmtId="166" formatCode="0.0"/>
    <numFmt numFmtId="167" formatCode="#,###.00"/>
    <numFmt numFmtId="168" formatCode="#,##0.0"/>
    <numFmt numFmtId="169" formatCode="#,##0"/>
    <numFmt numFmtId="170" formatCode="0"/>
    <numFmt numFmtId="171" formatCode="DD/MM/YY"/>
    <numFmt numFmtId="172" formatCode="0.00"/>
  </numFmts>
  <fonts count="23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i/>
      <sz val="10"/>
      <name val="Arial CE"/>
      <family val="2"/>
    </font>
    <font>
      <b/>
      <i/>
      <sz val="12"/>
      <name val="Garamond"/>
      <family val="1"/>
    </font>
    <font>
      <sz val="12"/>
      <name val="Garamond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8"/>
      <name val="Arial CE"/>
      <family val="2"/>
    </font>
    <font>
      <i/>
      <sz val="9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4" fillId="2" borderId="1" xfId="0" applyFont="1" applyFill="1" applyBorder="1" applyAlignment="1">
      <alignment/>
    </xf>
    <xf numFmtId="164" fontId="4" fillId="2" borderId="2" xfId="0" applyFont="1" applyFill="1" applyBorder="1" applyAlignment="1">
      <alignment/>
    </xf>
    <xf numFmtId="164" fontId="4" fillId="2" borderId="3" xfId="0" applyFont="1" applyFill="1" applyBorder="1" applyAlignment="1">
      <alignment/>
    </xf>
    <xf numFmtId="164" fontId="5" fillId="2" borderId="4" xfId="0" applyFont="1" applyFill="1" applyBorder="1" applyAlignment="1">
      <alignment/>
    </xf>
    <xf numFmtId="164" fontId="4" fillId="2" borderId="5" xfId="0" applyFont="1" applyFill="1" applyBorder="1" applyAlignment="1">
      <alignment/>
    </xf>
    <xf numFmtId="164" fontId="4" fillId="2" borderId="6" xfId="0" applyFont="1" applyFill="1" applyBorder="1" applyAlignment="1">
      <alignment horizontal="center"/>
    </xf>
    <xf numFmtId="164" fontId="4" fillId="2" borderId="0" xfId="0" applyFont="1" applyFill="1" applyBorder="1" applyAlignment="1">
      <alignment/>
    </xf>
    <xf numFmtId="164" fontId="4" fillId="2" borderId="6" xfId="0" applyFont="1" applyFill="1" applyBorder="1" applyAlignment="1">
      <alignment/>
    </xf>
    <xf numFmtId="164" fontId="5" fillId="2" borderId="7" xfId="0" applyFont="1" applyFill="1" applyBorder="1" applyAlignment="1">
      <alignment horizontal="center"/>
    </xf>
    <xf numFmtId="164" fontId="2" fillId="2" borderId="8" xfId="0" applyFont="1" applyFill="1" applyBorder="1" applyAlignment="1">
      <alignment/>
    </xf>
    <xf numFmtId="164" fontId="2" fillId="2" borderId="9" xfId="0" applyFont="1" applyFill="1" applyBorder="1" applyAlignment="1">
      <alignment/>
    </xf>
    <xf numFmtId="164" fontId="2" fillId="2" borderId="10" xfId="0" applyFont="1" applyFill="1" applyBorder="1" applyAlignment="1">
      <alignment/>
    </xf>
    <xf numFmtId="164" fontId="3" fillId="2" borderId="11" xfId="0" applyFont="1" applyFill="1" applyBorder="1" applyAlignment="1">
      <alignment/>
    </xf>
    <xf numFmtId="164" fontId="4" fillId="3" borderId="12" xfId="0" applyFont="1" applyFill="1" applyBorder="1" applyAlignment="1">
      <alignment horizontal="center"/>
    </xf>
    <xf numFmtId="164" fontId="4" fillId="3" borderId="13" xfId="0" applyFont="1" applyFill="1" applyBorder="1" applyAlignment="1">
      <alignment horizontal="center"/>
    </xf>
    <xf numFmtId="165" fontId="4" fillId="3" borderId="14" xfId="0" applyNumberFormat="1" applyFont="1" applyFill="1" applyBorder="1" applyAlignment="1">
      <alignment/>
    </xf>
    <xf numFmtId="165" fontId="4" fillId="3" borderId="13" xfId="0" applyNumberFormat="1" applyFont="1" applyFill="1" applyBorder="1" applyAlignment="1">
      <alignment/>
    </xf>
    <xf numFmtId="166" fontId="5" fillId="3" borderId="15" xfId="0" applyNumberFormat="1" applyFont="1" applyFill="1" applyBorder="1" applyAlignment="1">
      <alignment/>
    </xf>
    <xf numFmtId="164" fontId="2" fillId="0" borderId="2" xfId="0" applyFont="1" applyBorder="1" applyAlignment="1">
      <alignment/>
    </xf>
    <xf numFmtId="164" fontId="2" fillId="0" borderId="13" xfId="0" applyFont="1" applyBorder="1" applyAlignment="1">
      <alignment/>
    </xf>
    <xf numFmtId="165" fontId="2" fillId="0" borderId="13" xfId="0" applyNumberFormat="1" applyFont="1" applyBorder="1" applyAlignment="1">
      <alignment/>
    </xf>
    <xf numFmtId="166" fontId="2" fillId="3" borderId="11" xfId="0" applyNumberFormat="1" applyFont="1" applyFill="1" applyBorder="1" applyAlignment="1">
      <alignment horizontal="right"/>
    </xf>
    <xf numFmtId="164" fontId="2" fillId="0" borderId="6" xfId="0" applyFont="1" applyBorder="1" applyAlignment="1">
      <alignment/>
    </xf>
    <xf numFmtId="164" fontId="4" fillId="0" borderId="2" xfId="0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/>
    </xf>
    <xf numFmtId="165" fontId="2" fillId="0" borderId="13" xfId="0" applyNumberFormat="1" applyFont="1" applyFill="1" applyBorder="1" applyAlignment="1">
      <alignment/>
    </xf>
    <xf numFmtId="164" fontId="2" fillId="0" borderId="9" xfId="0" applyFont="1" applyBorder="1" applyAlignment="1">
      <alignment/>
    </xf>
    <xf numFmtId="164" fontId="4" fillId="3" borderId="1" xfId="0" applyFont="1" applyFill="1" applyBorder="1" applyAlignment="1">
      <alignment horizontal="center"/>
    </xf>
    <xf numFmtId="164" fontId="4" fillId="3" borderId="2" xfId="0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/>
    </xf>
    <xf numFmtId="165" fontId="4" fillId="3" borderId="2" xfId="0" applyNumberFormat="1" applyFont="1" applyFill="1" applyBorder="1" applyAlignment="1">
      <alignment/>
    </xf>
    <xf numFmtId="164" fontId="5" fillId="3" borderId="4" xfId="0" applyFont="1" applyFill="1" applyBorder="1" applyAlignment="1">
      <alignment/>
    </xf>
    <xf numFmtId="164" fontId="4" fillId="3" borderId="8" xfId="0" applyFont="1" applyFill="1" applyBorder="1" applyAlignment="1">
      <alignment/>
    </xf>
    <xf numFmtId="164" fontId="4" fillId="3" borderId="9" xfId="0" applyFont="1" applyFill="1" applyBorder="1" applyAlignment="1">
      <alignment horizontal="center"/>
    </xf>
    <xf numFmtId="165" fontId="4" fillId="3" borderId="10" xfId="0" applyNumberFormat="1" applyFont="1" applyFill="1" applyBorder="1" applyAlignment="1">
      <alignment/>
    </xf>
    <xf numFmtId="165" fontId="4" fillId="3" borderId="9" xfId="0" applyNumberFormat="1" applyFont="1" applyFill="1" applyBorder="1" applyAlignment="1">
      <alignment/>
    </xf>
    <xf numFmtId="166" fontId="5" fillId="3" borderId="1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5" fontId="4" fillId="3" borderId="14" xfId="0" applyNumberFormat="1" applyFont="1" applyFill="1" applyBorder="1" applyAlignment="1">
      <alignment horizontal="right"/>
    </xf>
    <xf numFmtId="165" fontId="4" fillId="3" borderId="13" xfId="0" applyNumberFormat="1" applyFont="1" applyFill="1" applyBorder="1" applyAlignment="1">
      <alignment horizontal="right"/>
    </xf>
    <xf numFmtId="166" fontId="5" fillId="3" borderId="15" xfId="0" applyNumberFormat="1" applyFont="1" applyFill="1" applyBorder="1" applyAlignment="1">
      <alignment horizontal="right"/>
    </xf>
    <xf numFmtId="164" fontId="4" fillId="0" borderId="2" xfId="0" applyFont="1" applyBorder="1" applyAlignment="1">
      <alignment horizontal="center"/>
    </xf>
    <xf numFmtId="164" fontId="2" fillId="0" borderId="13" xfId="0" applyFont="1" applyBorder="1" applyAlignment="1">
      <alignment horizontal="left"/>
    </xf>
    <xf numFmtId="165" fontId="2" fillId="0" borderId="13" xfId="0" applyNumberFormat="1" applyFont="1" applyBorder="1" applyAlignment="1">
      <alignment horizontal="right"/>
    </xf>
    <xf numFmtId="165" fontId="4" fillId="3" borderId="3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3" fillId="3" borderId="4" xfId="0" applyFont="1" applyFill="1" applyBorder="1" applyAlignment="1">
      <alignment/>
    </xf>
    <xf numFmtId="164" fontId="4" fillId="3" borderId="8" xfId="0" applyFont="1" applyFill="1" applyBorder="1" applyAlignment="1">
      <alignment horizontal="center"/>
    </xf>
    <xf numFmtId="165" fontId="4" fillId="3" borderId="10" xfId="0" applyNumberFormat="1" applyFont="1" applyFill="1" applyBorder="1" applyAlignment="1">
      <alignment horizontal="right"/>
    </xf>
    <xf numFmtId="165" fontId="4" fillId="3" borderId="9" xfId="0" applyNumberFormat="1" applyFont="1" applyFill="1" applyBorder="1" applyAlignment="1">
      <alignment horizontal="right"/>
    </xf>
    <xf numFmtId="166" fontId="5" fillId="3" borderId="11" xfId="0" applyNumberFormat="1" applyFont="1" applyFill="1" applyBorder="1" applyAlignment="1">
      <alignment horizontal="right"/>
    </xf>
    <xf numFmtId="165" fontId="2" fillId="3" borderId="3" xfId="0" applyNumberFormat="1" applyFont="1" applyFill="1" applyBorder="1" applyAlignment="1">
      <alignment/>
    </xf>
    <xf numFmtId="165" fontId="2" fillId="3" borderId="2" xfId="0" applyNumberFormat="1" applyFont="1" applyFill="1" applyBorder="1" applyAlignment="1">
      <alignment/>
    </xf>
    <xf numFmtId="164" fontId="2" fillId="3" borderId="4" xfId="0" applyFont="1" applyFill="1" applyBorder="1" applyAlignment="1">
      <alignment/>
    </xf>
    <xf numFmtId="164" fontId="0" fillId="0" borderId="0" xfId="0" applyFill="1" applyAlignment="1">
      <alignment/>
    </xf>
    <xf numFmtId="164" fontId="4" fillId="0" borderId="9" xfId="0" applyFont="1" applyBorder="1" applyAlignment="1">
      <alignment horizontal="center"/>
    </xf>
    <xf numFmtId="164" fontId="4" fillId="3" borderId="5" xfId="0" applyFont="1" applyFill="1" applyBorder="1" applyAlignment="1">
      <alignment horizontal="center"/>
    </xf>
    <xf numFmtId="164" fontId="4" fillId="3" borderId="6" xfId="0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/>
    </xf>
    <xf numFmtId="165" fontId="4" fillId="3" borderId="6" xfId="0" applyNumberFormat="1" applyFont="1" applyFill="1" applyBorder="1" applyAlignment="1">
      <alignment horizontal="center"/>
    </xf>
    <xf numFmtId="164" fontId="3" fillId="3" borderId="7" xfId="0" applyFont="1" applyFill="1" applyBorder="1" applyAlignment="1">
      <alignment/>
    </xf>
    <xf numFmtId="164" fontId="2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166" fontId="2" fillId="0" borderId="3" xfId="0" applyNumberFormat="1" applyFont="1" applyFill="1" applyBorder="1" applyAlignment="1">
      <alignment horizontal="right"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Fill="1" applyBorder="1" applyAlignment="1">
      <alignment horizontal="right"/>
    </xf>
    <xf numFmtId="164" fontId="2" fillId="0" borderId="10" xfId="0" applyFont="1" applyBorder="1" applyAlignment="1">
      <alignment/>
    </xf>
    <xf numFmtId="165" fontId="2" fillId="0" borderId="10" xfId="0" applyNumberFormat="1" applyFont="1" applyBorder="1" applyAlignment="1">
      <alignment/>
    </xf>
    <xf numFmtId="166" fontId="2" fillId="0" borderId="10" xfId="0" applyNumberFormat="1" applyFont="1" applyFill="1" applyBorder="1" applyAlignment="1">
      <alignment horizontal="right"/>
    </xf>
    <xf numFmtId="166" fontId="5" fillId="3" borderId="13" xfId="0" applyNumberFormat="1" applyFont="1" applyFill="1" applyBorder="1" applyAlignment="1">
      <alignment horizontal="right"/>
    </xf>
    <xf numFmtId="164" fontId="4" fillId="0" borderId="13" xfId="0" applyFont="1" applyBorder="1" applyAlignment="1">
      <alignment horizontal="center"/>
    </xf>
    <xf numFmtId="164" fontId="4" fillId="3" borderId="13" xfId="0" applyFont="1" applyFill="1" applyBorder="1" applyAlignment="1">
      <alignment/>
    </xf>
    <xf numFmtId="164" fontId="6" fillId="0" borderId="0" xfId="0" applyFont="1" applyAlignment="1">
      <alignment/>
    </xf>
    <xf numFmtId="165" fontId="0" fillId="0" borderId="0" xfId="0" applyNumberFormat="1" applyAlignment="1">
      <alignment/>
    </xf>
    <xf numFmtId="164" fontId="7" fillId="3" borderId="13" xfId="0" applyFont="1" applyFill="1" applyBorder="1" applyAlignment="1">
      <alignment/>
    </xf>
    <xf numFmtId="167" fontId="7" fillId="3" borderId="13" xfId="0" applyNumberFormat="1" applyFont="1" applyFill="1" applyBorder="1" applyAlignment="1">
      <alignment/>
    </xf>
    <xf numFmtId="164" fontId="8" fillId="0" borderId="13" xfId="0" applyFont="1" applyBorder="1" applyAlignment="1">
      <alignment/>
    </xf>
    <xf numFmtId="167" fontId="0" fillId="0" borderId="13" xfId="0" applyNumberFormat="1" applyBorder="1" applyAlignment="1">
      <alignment/>
    </xf>
    <xf numFmtId="165" fontId="8" fillId="0" borderId="13" xfId="0" applyNumberFormat="1" applyFont="1" applyBorder="1" applyAlignment="1">
      <alignment/>
    </xf>
    <xf numFmtId="167" fontId="8" fillId="0" borderId="13" xfId="0" applyNumberFormat="1" applyFont="1" applyBorder="1" applyAlignment="1">
      <alignment/>
    </xf>
    <xf numFmtId="164" fontId="8" fillId="0" borderId="13" xfId="0" applyFont="1" applyBorder="1" applyAlignment="1">
      <alignment/>
    </xf>
    <xf numFmtId="167" fontId="8" fillId="0" borderId="13" xfId="0" applyNumberFormat="1" applyFont="1" applyBorder="1" applyAlignment="1">
      <alignment/>
    </xf>
    <xf numFmtId="164" fontId="8" fillId="0" borderId="2" xfId="0" applyFont="1" applyBorder="1" applyAlignment="1">
      <alignment/>
    </xf>
    <xf numFmtId="167" fontId="8" fillId="0" borderId="13" xfId="0" applyNumberFormat="1" applyFont="1" applyBorder="1" applyAlignment="1">
      <alignment horizontal="right"/>
    </xf>
    <xf numFmtId="164" fontId="8" fillId="0" borderId="6" xfId="0" applyFont="1" applyBorder="1" applyAlignment="1">
      <alignment/>
    </xf>
    <xf numFmtId="164" fontId="8" fillId="0" borderId="9" xfId="0" applyFont="1" applyBorder="1" applyAlignment="1">
      <alignment/>
    </xf>
    <xf numFmtId="167" fontId="7" fillId="3" borderId="13" xfId="0" applyNumberFormat="1" applyFont="1" applyFill="1" applyBorder="1" applyAlignment="1">
      <alignment horizontal="right"/>
    </xf>
    <xf numFmtId="164" fontId="4" fillId="0" borderId="0" xfId="0" applyFont="1" applyBorder="1" applyAlignment="1">
      <alignment/>
    </xf>
    <xf numFmtId="164" fontId="2" fillId="2" borderId="1" xfId="0" applyFont="1" applyFill="1" applyBorder="1" applyAlignment="1">
      <alignment/>
    </xf>
    <xf numFmtId="164" fontId="4" fillId="2" borderId="2" xfId="0" applyFont="1" applyFill="1" applyBorder="1" applyAlignment="1">
      <alignment horizontal="center"/>
    </xf>
    <xf numFmtId="164" fontId="4" fillId="2" borderId="3" xfId="0" applyFont="1" applyFill="1" applyBorder="1" applyAlignment="1">
      <alignment horizontal="center"/>
    </xf>
    <xf numFmtId="164" fontId="2" fillId="2" borderId="2" xfId="0" applyFont="1" applyFill="1" applyBorder="1" applyAlignment="1">
      <alignment/>
    </xf>
    <xf numFmtId="164" fontId="2" fillId="2" borderId="4" xfId="0" applyFont="1" applyFill="1" applyBorder="1" applyAlignment="1">
      <alignment horizontal="center"/>
    </xf>
    <xf numFmtId="164" fontId="2" fillId="2" borderId="5" xfId="0" applyFont="1" applyFill="1" applyBorder="1" applyAlignment="1">
      <alignment/>
    </xf>
    <xf numFmtId="164" fontId="2" fillId="2" borderId="0" xfId="0" applyFont="1" applyFill="1" applyBorder="1" applyAlignment="1">
      <alignment horizontal="center"/>
    </xf>
    <xf numFmtId="164" fontId="2" fillId="2" borderId="7" xfId="0" applyFont="1" applyFill="1" applyBorder="1" applyAlignment="1">
      <alignment horizontal="center"/>
    </xf>
    <xf numFmtId="167" fontId="4" fillId="3" borderId="14" xfId="0" applyNumberFormat="1" applyFont="1" applyFill="1" applyBorder="1" applyAlignment="1">
      <alignment horizontal="right"/>
    </xf>
    <xf numFmtId="167" fontId="4" fillId="3" borderId="13" xfId="0" applyNumberFormat="1" applyFont="1" applyFill="1" applyBorder="1" applyAlignment="1">
      <alignment horizontal="right"/>
    </xf>
    <xf numFmtId="168" fontId="4" fillId="3" borderId="15" xfId="0" applyNumberFormat="1" applyFont="1" applyFill="1" applyBorder="1" applyAlignment="1">
      <alignment horizontal="center"/>
    </xf>
    <xf numFmtId="164" fontId="2" fillId="0" borderId="5" xfId="0" applyFont="1" applyBorder="1" applyAlignment="1">
      <alignment/>
    </xf>
    <xf numFmtId="167" fontId="2" fillId="0" borderId="0" xfId="0" applyNumberFormat="1" applyFont="1" applyBorder="1" applyAlignment="1">
      <alignment/>
    </xf>
    <xf numFmtId="169" fontId="2" fillId="0" borderId="7" xfId="0" applyNumberFormat="1" applyFont="1" applyBorder="1" applyAlignment="1">
      <alignment horizontal="center"/>
    </xf>
    <xf numFmtId="164" fontId="5" fillId="3" borderId="12" xfId="0" applyFont="1" applyFill="1" applyBorder="1" applyAlignment="1">
      <alignment horizontal="center"/>
    </xf>
    <xf numFmtId="164" fontId="5" fillId="3" borderId="13" xfId="0" applyFont="1" applyFill="1" applyBorder="1" applyAlignment="1">
      <alignment/>
    </xf>
    <xf numFmtId="167" fontId="5" fillId="3" borderId="13" xfId="0" applyNumberFormat="1" applyFont="1" applyFill="1" applyBorder="1" applyAlignment="1">
      <alignment/>
    </xf>
    <xf numFmtId="168" fontId="5" fillId="3" borderId="15" xfId="0" applyNumberFormat="1" applyFont="1" applyFill="1" applyBorder="1" applyAlignment="1">
      <alignment horizontal="center"/>
    </xf>
    <xf numFmtId="164" fontId="3" fillId="0" borderId="5" xfId="0" applyFont="1" applyBorder="1" applyAlignment="1">
      <alignment/>
    </xf>
    <xf numFmtId="167" fontId="2" fillId="0" borderId="13" xfId="0" applyNumberFormat="1" applyFont="1" applyBorder="1" applyAlignment="1">
      <alignment/>
    </xf>
    <xf numFmtId="168" fontId="3" fillId="3" borderId="15" xfId="0" applyNumberFormat="1" applyFont="1" applyFill="1" applyBorder="1" applyAlignment="1">
      <alignment horizontal="center"/>
    </xf>
    <xf numFmtId="164" fontId="4" fillId="0" borderId="5" xfId="0" applyFont="1" applyBorder="1" applyAlignment="1">
      <alignment horizontal="center"/>
    </xf>
    <xf numFmtId="169" fontId="0" fillId="0" borderId="0" xfId="0" applyNumberFormat="1" applyAlignment="1">
      <alignment/>
    </xf>
    <xf numFmtId="167" fontId="2" fillId="0" borderId="13" xfId="0" applyNumberFormat="1" applyFont="1" applyBorder="1" applyAlignment="1">
      <alignment horizontal="right"/>
    </xf>
    <xf numFmtId="168" fontId="2" fillId="3" borderId="7" xfId="0" applyNumberFormat="1" applyFont="1" applyFill="1" applyBorder="1" applyAlignment="1">
      <alignment horizontal="center"/>
    </xf>
    <xf numFmtId="167" fontId="5" fillId="3" borderId="13" xfId="0" applyNumberFormat="1" applyFont="1" applyFill="1" applyBorder="1" applyAlignment="1">
      <alignment horizontal="right"/>
    </xf>
    <xf numFmtId="168" fontId="3" fillId="3" borderId="13" xfId="0" applyNumberFormat="1" applyFont="1" applyFill="1" applyBorder="1" applyAlignment="1">
      <alignment horizontal="center"/>
    </xf>
    <xf numFmtId="168" fontId="4" fillId="3" borderId="13" xfId="0" applyNumberFormat="1" applyFont="1" applyFill="1" applyBorder="1" applyAlignment="1">
      <alignment horizontal="center"/>
    </xf>
    <xf numFmtId="164" fontId="3" fillId="0" borderId="0" xfId="0" applyFont="1" applyFill="1" applyBorder="1" applyAlignment="1">
      <alignment/>
    </xf>
    <xf numFmtId="168" fontId="2" fillId="0" borderId="7" xfId="0" applyNumberFormat="1" applyFont="1" applyBorder="1" applyAlignment="1">
      <alignment horizontal="center"/>
    </xf>
    <xf numFmtId="164" fontId="5" fillId="3" borderId="13" xfId="0" applyFont="1" applyFill="1" applyBorder="1" applyAlignment="1">
      <alignment horizontal="center"/>
    </xf>
    <xf numFmtId="168" fontId="5" fillId="3" borderId="13" xfId="0" applyNumberFormat="1" applyFont="1" applyFill="1" applyBorder="1" applyAlignment="1">
      <alignment horizontal="center"/>
    </xf>
    <xf numFmtId="166" fontId="3" fillId="3" borderId="15" xfId="0" applyNumberFormat="1" applyFont="1" applyFill="1" applyBorder="1" applyAlignment="1">
      <alignment horizontal="center"/>
    </xf>
    <xf numFmtId="164" fontId="9" fillId="0" borderId="0" xfId="0" applyFont="1" applyAlignment="1">
      <alignment/>
    </xf>
    <xf numFmtId="164" fontId="10" fillId="0" borderId="0" xfId="0" applyFont="1" applyAlignment="1">
      <alignment horizontal="center" vertical="center"/>
    </xf>
    <xf numFmtId="164" fontId="11" fillId="0" borderId="0" xfId="0" applyFont="1" applyBorder="1" applyAlignment="1">
      <alignment/>
    </xf>
    <xf numFmtId="164" fontId="10" fillId="0" borderId="0" xfId="0" applyFont="1" applyBorder="1" applyAlignment="1">
      <alignment horizontal="center" vertical="center"/>
    </xf>
    <xf numFmtId="164" fontId="10" fillId="0" borderId="0" xfId="0" applyFont="1" applyAlignment="1">
      <alignment horizontal="center" vertical="center" wrapText="1"/>
    </xf>
    <xf numFmtId="164" fontId="12" fillId="0" borderId="0" xfId="0" applyFont="1" applyAlignment="1">
      <alignment horizontal="center" vertical="center" wrapText="1"/>
    </xf>
    <xf numFmtId="164" fontId="10" fillId="2" borderId="1" xfId="0" applyFont="1" applyFill="1" applyBorder="1" applyAlignment="1">
      <alignment horizontal="center" vertical="center"/>
    </xf>
    <xf numFmtId="164" fontId="9" fillId="2" borderId="2" xfId="0" applyFont="1" applyFill="1" applyBorder="1" applyAlignment="1">
      <alignment/>
    </xf>
    <xf numFmtId="164" fontId="10" fillId="2" borderId="3" xfId="0" applyFont="1" applyFill="1" applyBorder="1" applyAlignment="1">
      <alignment horizontal="center" vertical="center"/>
    </xf>
    <xf numFmtId="164" fontId="10" fillId="3" borderId="2" xfId="0" applyFont="1" applyFill="1" applyBorder="1" applyAlignment="1">
      <alignment horizontal="center"/>
    </xf>
    <xf numFmtId="164" fontId="10" fillId="2" borderId="4" xfId="0" applyFont="1" applyFill="1" applyBorder="1" applyAlignment="1">
      <alignment horizontal="center" vertical="center"/>
    </xf>
    <xf numFmtId="164" fontId="10" fillId="2" borderId="6" xfId="0" applyFont="1" applyFill="1" applyBorder="1" applyAlignment="1">
      <alignment horizontal="center" vertical="center"/>
    </xf>
    <xf numFmtId="164" fontId="10" fillId="2" borderId="0" xfId="0" applyFont="1" applyFill="1" applyBorder="1" applyAlignment="1">
      <alignment horizontal="center" vertical="center"/>
    </xf>
    <xf numFmtId="164" fontId="10" fillId="3" borderId="6" xfId="0" applyFont="1" applyFill="1" applyBorder="1" applyAlignment="1">
      <alignment horizontal="center"/>
    </xf>
    <xf numFmtId="164" fontId="10" fillId="2" borderId="7" xfId="0" applyFont="1" applyFill="1" applyBorder="1" applyAlignment="1">
      <alignment horizontal="center" vertical="center"/>
    </xf>
    <xf numFmtId="164" fontId="10" fillId="2" borderId="2" xfId="0" applyFont="1" applyFill="1" applyBorder="1" applyAlignment="1">
      <alignment horizontal="center" vertical="center"/>
    </xf>
    <xf numFmtId="164" fontId="10" fillId="2" borderId="9" xfId="0" applyFont="1" applyFill="1" applyBorder="1" applyAlignment="1">
      <alignment horizontal="center" vertical="center"/>
    </xf>
    <xf numFmtId="164" fontId="10" fillId="2" borderId="11" xfId="0" applyFont="1" applyFill="1" applyBorder="1" applyAlignment="1">
      <alignment horizontal="center" vertical="center"/>
    </xf>
    <xf numFmtId="164" fontId="9" fillId="0" borderId="13" xfId="0" applyFont="1" applyBorder="1" applyAlignment="1">
      <alignment horizontal="center" vertical="center"/>
    </xf>
    <xf numFmtId="170" fontId="9" fillId="0" borderId="13" xfId="0" applyNumberFormat="1" applyFont="1" applyBorder="1" applyAlignment="1">
      <alignment horizontal="center" vertical="center"/>
    </xf>
    <xf numFmtId="170" fontId="9" fillId="0" borderId="13" xfId="0" applyNumberFormat="1" applyFont="1" applyBorder="1" applyAlignment="1">
      <alignment horizontal="center"/>
    </xf>
    <xf numFmtId="164" fontId="10" fillId="4" borderId="12" xfId="0" applyFont="1" applyFill="1" applyBorder="1" applyAlignment="1">
      <alignment horizontal="center" vertical="center"/>
    </xf>
    <xf numFmtId="164" fontId="9" fillId="0" borderId="2" xfId="0" applyFont="1" applyBorder="1" applyAlignment="1">
      <alignment vertical="center"/>
    </xf>
    <xf numFmtId="165" fontId="9" fillId="4" borderId="14" xfId="0" applyNumberFormat="1" applyFont="1" applyFill="1" applyBorder="1" applyAlignment="1">
      <alignment vertical="center"/>
    </xf>
    <xf numFmtId="165" fontId="9" fillId="4" borderId="13" xfId="0" applyNumberFormat="1" applyFont="1" applyFill="1" applyBorder="1" applyAlignment="1">
      <alignment vertical="center"/>
    </xf>
    <xf numFmtId="165" fontId="9" fillId="0" borderId="14" xfId="0" applyNumberFormat="1" applyFont="1" applyBorder="1" applyAlignment="1">
      <alignment vertical="center"/>
    </xf>
    <xf numFmtId="165" fontId="9" fillId="0" borderId="13" xfId="0" applyNumberFormat="1" applyFont="1" applyBorder="1" applyAlignment="1">
      <alignment vertical="center"/>
    </xf>
    <xf numFmtId="165" fontId="9" fillId="0" borderId="15" xfId="0" applyNumberFormat="1" applyFont="1" applyBorder="1" applyAlignment="1">
      <alignment vertical="center"/>
    </xf>
    <xf numFmtId="164" fontId="9" fillId="0" borderId="9" xfId="0" applyFont="1" applyBorder="1" applyAlignment="1">
      <alignment vertical="center"/>
    </xf>
    <xf numFmtId="165" fontId="9" fillId="0" borderId="14" xfId="0" applyNumberFormat="1" applyFont="1" applyBorder="1" applyAlignment="1">
      <alignment horizontal="right" vertical="center"/>
    </xf>
    <xf numFmtId="164" fontId="9" fillId="0" borderId="6" xfId="0" applyFont="1" applyBorder="1" applyAlignment="1">
      <alignment vertical="center"/>
    </xf>
    <xf numFmtId="164" fontId="9" fillId="0" borderId="13" xfId="0" applyFont="1" applyBorder="1" applyAlignment="1">
      <alignment/>
    </xf>
    <xf numFmtId="165" fontId="9" fillId="4" borderId="14" xfId="0" applyNumberFormat="1" applyFont="1" applyFill="1" applyBorder="1" applyAlignment="1">
      <alignment/>
    </xf>
    <xf numFmtId="165" fontId="9" fillId="4" borderId="13" xfId="0" applyNumberFormat="1" applyFont="1" applyFill="1" applyBorder="1" applyAlignment="1">
      <alignment/>
    </xf>
    <xf numFmtId="165" fontId="9" fillId="0" borderId="14" xfId="0" applyNumberFormat="1" applyFont="1" applyBorder="1" applyAlignment="1">
      <alignment/>
    </xf>
    <xf numFmtId="165" fontId="9" fillId="0" borderId="13" xfId="0" applyNumberFormat="1" applyFont="1" applyBorder="1" applyAlignment="1">
      <alignment/>
    </xf>
    <xf numFmtId="165" fontId="9" fillId="0" borderId="15" xfId="0" applyNumberFormat="1" applyFont="1" applyBorder="1" applyAlignment="1">
      <alignment/>
    </xf>
    <xf numFmtId="164" fontId="9" fillId="0" borderId="13" xfId="0" applyFont="1" applyBorder="1" applyAlignment="1">
      <alignment vertical="center"/>
    </xf>
    <xf numFmtId="164" fontId="10" fillId="4" borderId="13" xfId="0" applyFont="1" applyFill="1" applyBorder="1" applyAlignment="1">
      <alignment horizontal="center" vertical="center"/>
    </xf>
    <xf numFmtId="164" fontId="9" fillId="0" borderId="2" xfId="0" applyFont="1" applyBorder="1" applyAlignment="1">
      <alignment/>
    </xf>
    <xf numFmtId="164" fontId="9" fillId="0" borderId="9" xfId="0" applyFont="1" applyBorder="1" applyAlignment="1">
      <alignment/>
    </xf>
    <xf numFmtId="164" fontId="10" fillId="4" borderId="13" xfId="0" applyFont="1" applyFill="1" applyBorder="1" applyAlignment="1">
      <alignment horizontal="center"/>
    </xf>
    <xf numFmtId="164" fontId="10" fillId="3" borderId="8" xfId="0" applyFont="1" applyFill="1" applyBorder="1" applyAlignment="1">
      <alignment horizontal="center"/>
    </xf>
    <xf numFmtId="164" fontId="10" fillId="3" borderId="9" xfId="0" applyFont="1" applyFill="1" applyBorder="1" applyAlignment="1">
      <alignment horizontal="center"/>
    </xf>
    <xf numFmtId="165" fontId="10" fillId="3" borderId="10" xfId="0" applyNumberFormat="1" applyFont="1" applyFill="1" applyBorder="1" applyAlignment="1">
      <alignment/>
    </xf>
    <xf numFmtId="165" fontId="10" fillId="3" borderId="9" xfId="0" applyNumberFormat="1" applyFont="1" applyFill="1" applyBorder="1" applyAlignment="1">
      <alignment/>
    </xf>
    <xf numFmtId="165" fontId="10" fillId="3" borderId="11" xfId="0" applyNumberFormat="1" applyFont="1" applyFill="1" applyBorder="1" applyAlignment="1">
      <alignment/>
    </xf>
    <xf numFmtId="164" fontId="13" fillId="0" borderId="0" xfId="0" applyFont="1" applyBorder="1" applyAlignment="1">
      <alignment horizontal="center"/>
    </xf>
    <xf numFmtId="164" fontId="14" fillId="2" borderId="13" xfId="0" applyFont="1" applyFill="1" applyBorder="1" applyAlignment="1">
      <alignment horizontal="center" vertical="center"/>
    </xf>
    <xf numFmtId="164" fontId="14" fillId="2" borderId="13" xfId="0" applyFont="1" applyFill="1" applyBorder="1" applyAlignment="1">
      <alignment horizontal="center" vertical="center" wrapText="1"/>
    </xf>
    <xf numFmtId="164" fontId="14" fillId="2" borderId="2" xfId="0" applyFont="1" applyFill="1" applyBorder="1" applyAlignment="1">
      <alignment horizontal="center" vertical="center" wrapText="1"/>
    </xf>
    <xf numFmtId="164" fontId="14" fillId="2" borderId="9" xfId="0" applyFont="1" applyFill="1" applyBorder="1" applyAlignment="1">
      <alignment horizontal="center" vertical="center" wrapText="1"/>
    </xf>
    <xf numFmtId="164" fontId="15" fillId="0" borderId="13" xfId="0" applyFont="1" applyBorder="1" applyAlignment="1">
      <alignment horizontal="center" vertical="center"/>
    </xf>
    <xf numFmtId="164" fontId="15" fillId="4" borderId="13" xfId="0" applyFont="1" applyFill="1" applyBorder="1" applyAlignment="1">
      <alignment horizontal="center" vertical="center"/>
    </xf>
    <xf numFmtId="164" fontId="0" fillId="0" borderId="13" xfId="0" applyFont="1" applyBorder="1" applyAlignment="1">
      <alignment horizontal="center" vertical="center"/>
    </xf>
    <xf numFmtId="164" fontId="16" fillId="0" borderId="12" xfId="0" applyFont="1" applyBorder="1" applyAlignment="1">
      <alignment horizontal="center" vertical="center"/>
    </xf>
    <xf numFmtId="164" fontId="16" fillId="0" borderId="13" xfId="0" applyFont="1" applyBorder="1" applyAlignment="1">
      <alignment horizontal="center" vertical="center"/>
    </xf>
    <xf numFmtId="164" fontId="17" fillId="0" borderId="2" xfId="0" applyFont="1" applyBorder="1" applyAlignment="1">
      <alignment horizontal="center" vertical="center"/>
    </xf>
    <xf numFmtId="165" fontId="0" fillId="0" borderId="13" xfId="0" applyNumberFormat="1" applyBorder="1" applyAlignment="1">
      <alignment vertical="center"/>
    </xf>
    <xf numFmtId="168" fontId="0" fillId="0" borderId="13" xfId="0" applyNumberFormat="1" applyBorder="1" applyAlignment="1">
      <alignment vertical="center"/>
    </xf>
    <xf numFmtId="164" fontId="17" fillId="0" borderId="6" xfId="0" applyFont="1" applyBorder="1" applyAlignment="1">
      <alignment horizontal="center" vertical="center"/>
    </xf>
    <xf numFmtId="164" fontId="0" fillId="0" borderId="9" xfId="0" applyFont="1" applyBorder="1" applyAlignment="1">
      <alignment horizontal="center"/>
    </xf>
    <xf numFmtId="164" fontId="0" fillId="4" borderId="13" xfId="0" applyFont="1" applyFill="1" applyBorder="1" applyAlignment="1">
      <alignment horizontal="center" vertical="center"/>
    </xf>
    <xf numFmtId="164" fontId="16" fillId="4" borderId="1" xfId="0" applyFont="1" applyFill="1" applyBorder="1" applyAlignment="1">
      <alignment horizontal="center" vertical="center"/>
    </xf>
    <xf numFmtId="164" fontId="16" fillId="4" borderId="2" xfId="0" applyFont="1" applyFill="1" applyBorder="1" applyAlignment="1">
      <alignment horizontal="center" vertical="center"/>
    </xf>
    <xf numFmtId="164" fontId="18" fillId="4" borderId="10" xfId="0" applyFont="1" applyFill="1" applyBorder="1" applyAlignment="1">
      <alignment horizontal="left" vertical="center"/>
    </xf>
    <xf numFmtId="165" fontId="0" fillId="4" borderId="13" xfId="0" applyNumberFormat="1" applyFill="1" applyBorder="1" applyAlignment="1">
      <alignment vertical="center"/>
    </xf>
    <xf numFmtId="164" fontId="16" fillId="0" borderId="2" xfId="0" applyFont="1" applyBorder="1" applyAlignment="1">
      <alignment horizontal="center" vertical="center"/>
    </xf>
    <xf numFmtId="164" fontId="17" fillId="0" borderId="3" xfId="0" applyFont="1" applyBorder="1" applyAlignment="1">
      <alignment horizontal="left" vertical="center"/>
    </xf>
    <xf numFmtId="165" fontId="0" fillId="0" borderId="2" xfId="0" applyNumberFormat="1" applyBorder="1" applyAlignment="1">
      <alignment vertical="center"/>
    </xf>
    <xf numFmtId="165" fontId="0" fillId="0" borderId="0" xfId="0" applyNumberFormat="1" applyBorder="1" applyAlignment="1">
      <alignment vertical="center"/>
    </xf>
    <xf numFmtId="165" fontId="0" fillId="0" borderId="6" xfId="0" applyNumberFormat="1" applyBorder="1" applyAlignment="1">
      <alignment vertical="center"/>
    </xf>
    <xf numFmtId="164" fontId="0" fillId="0" borderId="0" xfId="0" applyFont="1" applyAlignment="1">
      <alignment horizontal="center"/>
    </xf>
    <xf numFmtId="165" fontId="0" fillId="0" borderId="9" xfId="0" applyNumberFormat="1" applyBorder="1" applyAlignment="1">
      <alignment/>
    </xf>
    <xf numFmtId="164" fontId="0" fillId="4" borderId="6" xfId="0" applyFont="1" applyFill="1" applyBorder="1" applyAlignment="1">
      <alignment horizontal="center" vertical="center"/>
    </xf>
    <xf numFmtId="164" fontId="16" fillId="4" borderId="13" xfId="0" applyFont="1" applyFill="1" applyBorder="1" applyAlignment="1">
      <alignment horizontal="center" vertical="center"/>
    </xf>
    <xf numFmtId="164" fontId="18" fillId="4" borderId="3" xfId="0" applyFont="1" applyFill="1" applyBorder="1" applyAlignment="1">
      <alignment horizontal="left" vertical="center"/>
    </xf>
    <xf numFmtId="165" fontId="0" fillId="4" borderId="14" xfId="0" applyNumberFormat="1" applyFill="1" applyBorder="1" applyAlignment="1">
      <alignment vertical="center"/>
    </xf>
    <xf numFmtId="165" fontId="0" fillId="4" borderId="15" xfId="0" applyNumberFormat="1" applyFill="1" applyBorder="1" applyAlignment="1">
      <alignment vertical="center"/>
    </xf>
    <xf numFmtId="164" fontId="16" fillId="0" borderId="15" xfId="0" applyFont="1" applyBorder="1" applyAlignment="1">
      <alignment horizontal="center" vertical="center"/>
    </xf>
    <xf numFmtId="164" fontId="17" fillId="0" borderId="2" xfId="0" applyFont="1" applyBorder="1" applyAlignment="1">
      <alignment horizontal="left" vertical="center"/>
    </xf>
    <xf numFmtId="164" fontId="17" fillId="0" borderId="9" xfId="0" applyFont="1" applyBorder="1" applyAlignment="1">
      <alignment horizontal="center" vertical="center"/>
    </xf>
    <xf numFmtId="164" fontId="18" fillId="4" borderId="14" xfId="0" applyFont="1" applyFill="1" applyBorder="1" applyAlignment="1">
      <alignment horizontal="left" vertical="center"/>
    </xf>
    <xf numFmtId="171" fontId="0" fillId="0" borderId="6" xfId="0" applyNumberFormat="1" applyFont="1" applyBorder="1" applyAlignment="1">
      <alignment horizontal="center" vertical="center"/>
    </xf>
    <xf numFmtId="165" fontId="0" fillId="0" borderId="7" xfId="0" applyNumberFormat="1" applyBorder="1" applyAlignment="1">
      <alignment vertical="center"/>
    </xf>
    <xf numFmtId="164" fontId="0" fillId="0" borderId="6" xfId="0" applyBorder="1" applyAlignment="1">
      <alignment vertical="center"/>
    </xf>
    <xf numFmtId="164" fontId="0" fillId="4" borderId="13" xfId="0" applyFill="1" applyBorder="1" applyAlignment="1">
      <alignment vertical="center"/>
    </xf>
    <xf numFmtId="164" fontId="17" fillId="4" borderId="13" xfId="0" applyFont="1" applyFill="1" applyBorder="1" applyAlignment="1">
      <alignment horizontal="center" vertical="center"/>
    </xf>
    <xf numFmtId="164" fontId="0" fillId="0" borderId="12" xfId="0" applyFont="1" applyFill="1" applyBorder="1" applyAlignment="1">
      <alignment horizontal="center" vertical="center"/>
    </xf>
    <xf numFmtId="164" fontId="16" fillId="0" borderId="14" xfId="0" applyFont="1" applyFill="1" applyBorder="1" applyAlignment="1">
      <alignment horizontal="center" vertical="center"/>
    </xf>
    <xf numFmtId="164" fontId="18" fillId="0" borderId="14" xfId="0" applyFont="1" applyFill="1" applyBorder="1" applyAlignment="1">
      <alignment horizontal="left" vertical="center"/>
    </xf>
    <xf numFmtId="165" fontId="0" fillId="0" borderId="14" xfId="0" applyNumberFormat="1" applyFill="1" applyBorder="1" applyAlignment="1">
      <alignment vertical="center"/>
    </xf>
    <xf numFmtId="165" fontId="0" fillId="0" borderId="15" xfId="0" applyNumberFormat="1" applyFill="1" applyBorder="1" applyAlignment="1">
      <alignment vertical="center"/>
    </xf>
    <xf numFmtId="164" fontId="14" fillId="4" borderId="13" xfId="0" applyFont="1" applyFill="1" applyBorder="1" applyAlignment="1">
      <alignment horizontal="center" vertical="center"/>
    </xf>
    <xf numFmtId="165" fontId="14" fillId="4" borderId="13" xfId="0" applyNumberFormat="1" applyFont="1" applyFill="1" applyBorder="1" applyAlignment="1">
      <alignment vertical="center"/>
    </xf>
    <xf numFmtId="168" fontId="14" fillId="4" borderId="13" xfId="0" applyNumberFormat="1" applyFont="1" applyFill="1" applyBorder="1" applyAlignment="1">
      <alignment vertical="center"/>
    </xf>
    <xf numFmtId="164" fontId="14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4" fillId="0" borderId="0" xfId="0" applyFont="1" applyAlignment="1">
      <alignment horizontal="left"/>
    </xf>
    <xf numFmtId="164" fontId="4" fillId="2" borderId="1" xfId="0" applyFont="1" applyFill="1" applyBorder="1" applyAlignment="1">
      <alignment horizontal="center"/>
    </xf>
    <xf numFmtId="164" fontId="5" fillId="2" borderId="2" xfId="0" applyFont="1" applyFill="1" applyBorder="1" applyAlignment="1">
      <alignment/>
    </xf>
    <xf numFmtId="164" fontId="4" fillId="2" borderId="5" xfId="0" applyFont="1" applyFill="1" applyBorder="1" applyAlignment="1">
      <alignment horizontal="center"/>
    </xf>
    <xf numFmtId="164" fontId="3" fillId="2" borderId="6" xfId="0" applyFont="1" applyFill="1" applyBorder="1" applyAlignment="1">
      <alignment horizontal="center"/>
    </xf>
    <xf numFmtId="164" fontId="2" fillId="2" borderId="8" xfId="0" applyFont="1" applyFill="1" applyBorder="1" applyAlignment="1">
      <alignment horizontal="center"/>
    </xf>
    <xf numFmtId="164" fontId="2" fillId="2" borderId="9" xfId="0" applyFont="1" applyFill="1" applyBorder="1" applyAlignment="1">
      <alignment horizontal="center"/>
    </xf>
    <xf numFmtId="164" fontId="3" fillId="2" borderId="9" xfId="0" applyFont="1" applyFill="1" applyBorder="1" applyAlignment="1">
      <alignment/>
    </xf>
    <xf numFmtId="164" fontId="2" fillId="3" borderId="0" xfId="0" applyFont="1" applyFill="1" applyBorder="1" applyAlignment="1">
      <alignment horizontal="center"/>
    </xf>
    <xf numFmtId="164" fontId="4" fillId="3" borderId="0" xfId="0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/>
    </xf>
    <xf numFmtId="166" fontId="5" fillId="4" borderId="7" xfId="0" applyNumberFormat="1" applyFont="1" applyFill="1" applyBorder="1" applyAlignment="1">
      <alignment/>
    </xf>
    <xf numFmtId="164" fontId="3" fillId="0" borderId="5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19" fillId="0" borderId="10" xfId="0" applyFont="1" applyBorder="1" applyAlignment="1">
      <alignment horizontal="left"/>
    </xf>
    <xf numFmtId="164" fontId="2" fillId="0" borderId="0" xfId="0" applyFont="1" applyBorder="1" applyAlignment="1">
      <alignment horizontal="center"/>
    </xf>
    <xf numFmtId="164" fontId="20" fillId="0" borderId="13" xfId="0" applyFont="1" applyBorder="1" applyAlignment="1">
      <alignment horizontal="left"/>
    </xf>
    <xf numFmtId="166" fontId="3" fillId="4" borderId="7" xfId="0" applyNumberFormat="1" applyFont="1" applyFill="1" applyBorder="1" applyAlignment="1">
      <alignment/>
    </xf>
    <xf numFmtId="164" fontId="2" fillId="4" borderId="7" xfId="0" applyFont="1" applyFill="1" applyBorder="1" applyAlignment="1">
      <alignment/>
    </xf>
    <xf numFmtId="164" fontId="19" fillId="0" borderId="0" xfId="0" applyFont="1" applyBorder="1" applyAlignment="1">
      <alignment horizontal="left"/>
    </xf>
    <xf numFmtId="165" fontId="3" fillId="0" borderId="0" xfId="0" applyNumberFormat="1" applyFont="1" applyBorder="1" applyAlignment="1">
      <alignment/>
    </xf>
    <xf numFmtId="164" fontId="21" fillId="3" borderId="0" xfId="0" applyFont="1" applyFill="1" applyBorder="1" applyAlignment="1">
      <alignment horizontal="center"/>
    </xf>
    <xf numFmtId="164" fontId="2" fillId="3" borderId="5" xfId="0" applyFont="1" applyFill="1" applyBorder="1" applyAlignment="1">
      <alignment horizontal="center"/>
    </xf>
    <xf numFmtId="165" fontId="2" fillId="3" borderId="0" xfId="0" applyNumberFormat="1" applyFont="1" applyFill="1" applyBorder="1" applyAlignment="1">
      <alignment/>
    </xf>
    <xf numFmtId="164" fontId="3" fillId="0" borderId="5" xfId="0" applyFont="1" applyBorder="1" applyAlignment="1">
      <alignment horizontal="center"/>
    </xf>
    <xf numFmtId="164" fontId="19" fillId="0" borderId="0" xfId="0" applyFont="1" applyBorder="1" applyAlignment="1">
      <alignment/>
    </xf>
    <xf numFmtId="164" fontId="2" fillId="0" borderId="5" xfId="0" applyFont="1" applyBorder="1" applyAlignment="1">
      <alignment horizontal="center"/>
    </xf>
    <xf numFmtId="164" fontId="21" fillId="3" borderId="14" xfId="0" applyFont="1" applyFill="1" applyBorder="1" applyAlignment="1">
      <alignment horizontal="center"/>
    </xf>
    <xf numFmtId="165" fontId="3" fillId="0" borderId="13" xfId="0" applyNumberFormat="1" applyFont="1" applyBorder="1" applyAlignment="1">
      <alignment/>
    </xf>
    <xf numFmtId="164" fontId="20" fillId="0" borderId="12" xfId="0" applyFont="1" applyBorder="1" applyAlignment="1">
      <alignment horizontal="left"/>
    </xf>
    <xf numFmtId="164" fontId="2" fillId="0" borderId="3" xfId="0" applyFont="1" applyFill="1" applyBorder="1" applyAlignment="1">
      <alignment horizontal="center"/>
    </xf>
    <xf numFmtId="164" fontId="20" fillId="0" borderId="3" xfId="0" applyFont="1" applyFill="1" applyBorder="1" applyAlignment="1">
      <alignment horizontal="left"/>
    </xf>
    <xf numFmtId="165" fontId="2" fillId="0" borderId="3" xfId="0" applyNumberFormat="1" applyFont="1" applyFill="1" applyBorder="1" applyAlignment="1">
      <alignment/>
    </xf>
    <xf numFmtId="164" fontId="2" fillId="0" borderId="3" xfId="0" applyFont="1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4" fontId="20" fillId="0" borderId="0" xfId="0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10" xfId="0" applyFont="1" applyFill="1" applyBorder="1" applyAlignment="1">
      <alignment horizontal="center"/>
    </xf>
    <xf numFmtId="164" fontId="20" fillId="0" borderId="10" xfId="0" applyFont="1" applyFill="1" applyBorder="1" applyAlignment="1">
      <alignment horizontal="left"/>
    </xf>
    <xf numFmtId="165" fontId="2" fillId="0" borderId="10" xfId="0" applyNumberFormat="1" applyFont="1" applyFill="1" applyBorder="1" applyAlignment="1">
      <alignment/>
    </xf>
    <xf numFmtId="164" fontId="2" fillId="0" borderId="10" xfId="0" applyFont="1" applyFill="1" applyBorder="1" applyAlignment="1">
      <alignment/>
    </xf>
    <xf numFmtId="164" fontId="19" fillId="0" borderId="3" xfId="0" applyFont="1" applyBorder="1" applyAlignment="1">
      <alignment horizontal="left"/>
    </xf>
    <xf numFmtId="165" fontId="3" fillId="0" borderId="3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4" fontId="4" fillId="3" borderId="3" xfId="0" applyFont="1" applyFill="1" applyBorder="1" applyAlignment="1">
      <alignment horizontal="center"/>
    </xf>
    <xf numFmtId="164" fontId="21" fillId="3" borderId="3" xfId="0" applyFont="1" applyFill="1" applyBorder="1" applyAlignment="1">
      <alignment horizontal="center"/>
    </xf>
    <xf numFmtId="164" fontId="2" fillId="4" borderId="4" xfId="0" applyFont="1" applyFill="1" applyBorder="1" applyAlignment="1">
      <alignment/>
    </xf>
    <xf numFmtId="164" fontId="19" fillId="0" borderId="10" xfId="0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right"/>
    </xf>
    <xf numFmtId="164" fontId="4" fillId="0" borderId="8" xfId="0" applyFont="1" applyBorder="1" applyAlignment="1">
      <alignment horizontal="center"/>
    </xf>
    <xf numFmtId="164" fontId="4" fillId="0" borderId="10" xfId="0" applyFont="1" applyBorder="1" applyAlignment="1">
      <alignment horizontal="center"/>
    </xf>
    <xf numFmtId="164" fontId="2" fillId="4" borderId="11" xfId="0" applyFont="1" applyFill="1" applyBorder="1" applyAlignment="1">
      <alignment/>
    </xf>
    <xf numFmtId="164" fontId="3" fillId="0" borderId="1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4" fillId="0" borderId="5" xfId="0" applyFont="1" applyFill="1" applyBorder="1" applyAlignment="1">
      <alignment horizontal="center"/>
    </xf>
    <xf numFmtId="164" fontId="3" fillId="0" borderId="0" xfId="0" applyFont="1" applyAlignment="1">
      <alignment horizontal="center"/>
    </xf>
    <xf numFmtId="164" fontId="19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4" fillId="3" borderId="12" xfId="0" applyFont="1" applyFill="1" applyBorder="1" applyAlignment="1">
      <alignment/>
    </xf>
    <xf numFmtId="164" fontId="4" fillId="3" borderId="14" xfId="0" applyFont="1" applyFill="1" applyBorder="1" applyAlignment="1">
      <alignment/>
    </xf>
    <xf numFmtId="166" fontId="5" fillId="4" borderId="15" xfId="0" applyNumberFormat="1" applyFont="1" applyFill="1" applyBorder="1" applyAlignment="1">
      <alignment/>
    </xf>
    <xf numFmtId="164" fontId="4" fillId="0" borderId="13" xfId="0" applyFont="1" applyBorder="1" applyAlignment="1">
      <alignment horizontal="left"/>
    </xf>
    <xf numFmtId="165" fontId="4" fillId="0" borderId="13" xfId="0" applyNumberFormat="1" applyFont="1" applyBorder="1" applyAlignment="1">
      <alignment/>
    </xf>
    <xf numFmtId="164" fontId="22" fillId="0" borderId="0" xfId="0" applyFont="1" applyBorder="1" applyAlignment="1">
      <alignment/>
    </xf>
    <xf numFmtId="172" fontId="2" fillId="0" borderId="13" xfId="0" applyNumberFormat="1" applyFont="1" applyBorder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4"/>
  <sheetViews>
    <sheetView tabSelected="1" workbookViewId="0" topLeftCell="A1">
      <selection activeCell="E77" sqref="E77"/>
    </sheetView>
  </sheetViews>
  <sheetFormatPr defaultColWidth="9.00390625" defaultRowHeight="12.75"/>
  <cols>
    <col min="1" max="1" width="6.25390625" style="0" customWidth="1"/>
    <col min="2" max="2" width="48.625" style="0" customWidth="1"/>
    <col min="3" max="3" width="14.50390625" style="0" customWidth="1"/>
    <col min="4" max="4" width="14.25390625" style="0" customWidth="1"/>
    <col min="5" max="5" width="7.25390625" style="0" customWidth="1"/>
    <col min="7" max="7" width="12.00390625" style="0" customWidth="1"/>
  </cols>
  <sheetData>
    <row r="1" spans="1:5" ht="29.25" customHeight="1">
      <c r="A1" s="1"/>
      <c r="B1" s="1"/>
      <c r="C1" s="1"/>
      <c r="D1" s="1" t="s">
        <v>0</v>
      </c>
      <c r="E1" s="2"/>
    </row>
    <row r="2" spans="1:5" ht="12.75">
      <c r="A2" s="3" t="s">
        <v>1</v>
      </c>
      <c r="B2" s="4" t="s">
        <v>2</v>
      </c>
      <c r="C2" s="4"/>
      <c r="D2" s="1"/>
      <c r="E2" s="2"/>
    </row>
    <row r="3" spans="1:5" ht="3.75" customHeight="1">
      <c r="A3" s="5"/>
      <c r="B3" s="5"/>
      <c r="C3" s="5"/>
      <c r="D3" s="5"/>
      <c r="E3" s="6"/>
    </row>
    <row r="4" spans="1:5" ht="12.75">
      <c r="A4" s="7"/>
      <c r="B4" s="8"/>
      <c r="C4" s="9" t="s">
        <v>3</v>
      </c>
      <c r="D4" s="8" t="s">
        <v>4</v>
      </c>
      <c r="E4" s="10"/>
    </row>
    <row r="5" spans="1:5" ht="12.75">
      <c r="A5" s="11" t="s">
        <v>5</v>
      </c>
      <c r="B5" s="12" t="s">
        <v>6</v>
      </c>
      <c r="C5" s="13" t="s">
        <v>7</v>
      </c>
      <c r="D5" s="14"/>
      <c r="E5" s="15" t="s">
        <v>8</v>
      </c>
    </row>
    <row r="6" spans="1:5" ht="6" customHeight="1">
      <c r="A6" s="16"/>
      <c r="B6" s="17"/>
      <c r="C6" s="18"/>
      <c r="D6" s="17"/>
      <c r="E6" s="19"/>
    </row>
    <row r="7" spans="1:5" ht="12.75">
      <c r="A7" s="20" t="s">
        <v>9</v>
      </c>
      <c r="B7" s="21" t="s">
        <v>10</v>
      </c>
      <c r="C7" s="22">
        <f>SUM(C8:C10)</f>
        <v>40847.44</v>
      </c>
      <c r="D7" s="23">
        <f>SUM(D8:D10 D8:D10)</f>
        <v>40133.51</v>
      </c>
      <c r="E7" s="24">
        <f>D7/C7*100</f>
        <v>98.25220381007965</v>
      </c>
    </row>
    <row r="8" spans="1:5" ht="12.75">
      <c r="A8" s="25"/>
      <c r="B8" s="26" t="s">
        <v>11</v>
      </c>
      <c r="C8" s="27">
        <v>0</v>
      </c>
      <c r="D8" s="27">
        <v>1000</v>
      </c>
      <c r="E8" s="28"/>
    </row>
    <row r="9" spans="1:5" ht="12.75">
      <c r="A9" s="29"/>
      <c r="B9" s="26" t="s">
        <v>12</v>
      </c>
      <c r="C9" s="27">
        <v>2000</v>
      </c>
      <c r="D9" s="27">
        <v>286.07</v>
      </c>
      <c r="E9" s="28">
        <f>D9/C9*100</f>
        <v>14.3035</v>
      </c>
    </row>
    <row r="10" spans="1:5" ht="12.75">
      <c r="A10" s="29"/>
      <c r="B10" s="26" t="s">
        <v>13</v>
      </c>
      <c r="C10" s="27">
        <v>38847.44</v>
      </c>
      <c r="D10" s="27">
        <v>38847.44</v>
      </c>
      <c r="E10" s="28">
        <f>D10/C10*100</f>
        <v>100</v>
      </c>
    </row>
    <row r="11" spans="1:5" ht="12.75">
      <c r="A11" s="20">
        <v>100</v>
      </c>
      <c r="B11" s="21" t="s">
        <v>14</v>
      </c>
      <c r="C11" s="22">
        <f>SUM(C12:C13)</f>
        <v>3000</v>
      </c>
      <c r="D11" s="23">
        <f>SUM(D12:D13)</f>
        <v>4395</v>
      </c>
      <c r="E11" s="24">
        <f>D11/C11*100</f>
        <v>146.5</v>
      </c>
    </row>
    <row r="12" spans="1:5" ht="12.75">
      <c r="A12" s="30"/>
      <c r="B12" s="26" t="s">
        <v>15</v>
      </c>
      <c r="C12" s="31">
        <v>3000</v>
      </c>
      <c r="D12" s="32">
        <v>911</v>
      </c>
      <c r="E12" s="28">
        <f>D12/C12*100</f>
        <v>30.366666666666664</v>
      </c>
    </row>
    <row r="13" spans="1:5" ht="12.75">
      <c r="A13" s="33"/>
      <c r="B13" s="26" t="s">
        <v>16</v>
      </c>
      <c r="C13" s="27">
        <v>0</v>
      </c>
      <c r="D13" s="27">
        <v>3484</v>
      </c>
      <c r="E13" s="28"/>
    </row>
    <row r="14" spans="1:5" ht="12.75">
      <c r="A14" s="34">
        <v>400</v>
      </c>
      <c r="B14" s="35" t="s">
        <v>17</v>
      </c>
      <c r="C14" s="36"/>
      <c r="D14" s="37"/>
      <c r="E14" s="38"/>
    </row>
    <row r="15" spans="1:5" ht="12.75">
      <c r="A15" s="39"/>
      <c r="B15" s="40" t="s">
        <v>18</v>
      </c>
      <c r="C15" s="41">
        <f>SUM(C16)</f>
        <v>70000</v>
      </c>
      <c r="D15" s="42">
        <f>SUM(D16)</f>
        <v>31453.99</v>
      </c>
      <c r="E15" s="43">
        <f>D15/C15*100</f>
        <v>44.934271428571435</v>
      </c>
    </row>
    <row r="16" spans="1:7" ht="12.75">
      <c r="A16" s="26"/>
      <c r="B16" s="26" t="s">
        <v>19</v>
      </c>
      <c r="C16" s="27">
        <v>70000</v>
      </c>
      <c r="D16" s="27">
        <v>31453.99</v>
      </c>
      <c r="E16" s="28">
        <f>D16/C16*100</f>
        <v>44.934271428571435</v>
      </c>
      <c r="G16" s="44"/>
    </row>
    <row r="17" spans="1:5" ht="12.75">
      <c r="A17" s="20">
        <v>600</v>
      </c>
      <c r="B17" s="21" t="s">
        <v>20</v>
      </c>
      <c r="C17" s="45">
        <f>SUM(C18:C18)</f>
        <v>60000</v>
      </c>
      <c r="D17" s="46">
        <f>SUM(D18:D18)</f>
        <v>0</v>
      </c>
      <c r="E17" s="47">
        <f>D17/C17*100</f>
        <v>0</v>
      </c>
    </row>
    <row r="18" spans="1:5" ht="12.75">
      <c r="A18" s="25"/>
      <c r="B18" s="26" t="s">
        <v>21</v>
      </c>
      <c r="C18" s="27">
        <v>60000</v>
      </c>
      <c r="D18" s="27">
        <v>0</v>
      </c>
      <c r="E18" s="28">
        <f>D18/C18*100</f>
        <v>0</v>
      </c>
    </row>
    <row r="19" spans="1:5" ht="12.75">
      <c r="A19" s="20">
        <v>700</v>
      </c>
      <c r="B19" s="21" t="s">
        <v>22</v>
      </c>
      <c r="C19" s="45">
        <f>SUM(C20:C22)</f>
        <v>113000</v>
      </c>
      <c r="D19" s="46">
        <f>SUM(D20:D22)</f>
        <v>53562.37</v>
      </c>
      <c r="E19" s="47">
        <f>D19/C19*100</f>
        <v>47.40032743362832</v>
      </c>
    </row>
    <row r="20" spans="1:5" ht="12.75">
      <c r="A20" s="48"/>
      <c r="B20" s="49" t="s">
        <v>23</v>
      </c>
      <c r="C20" s="50">
        <v>3000</v>
      </c>
      <c r="D20" s="50">
        <v>989.76</v>
      </c>
      <c r="E20" s="28">
        <f>D20/C20*100</f>
        <v>32.992</v>
      </c>
    </row>
    <row r="21" spans="1:5" ht="12.75">
      <c r="A21" s="29"/>
      <c r="B21" s="26" t="s">
        <v>24</v>
      </c>
      <c r="C21" s="27">
        <v>110000</v>
      </c>
      <c r="D21" s="27">
        <v>52297.93</v>
      </c>
      <c r="E21" s="28">
        <f>D21/C21*100</f>
        <v>47.543572727272725</v>
      </c>
    </row>
    <row r="22" spans="1:5" ht="12.75">
      <c r="A22" s="29"/>
      <c r="B22" s="26" t="s">
        <v>25</v>
      </c>
      <c r="C22" s="27">
        <v>0</v>
      </c>
      <c r="D22" s="27">
        <v>274.68</v>
      </c>
      <c r="E22" s="28"/>
    </row>
    <row r="23" spans="1:5" ht="12.75">
      <c r="A23" s="20">
        <v>750</v>
      </c>
      <c r="B23" s="21" t="s">
        <v>26</v>
      </c>
      <c r="C23" s="45">
        <f>SUM(C24:C27)</f>
        <v>38686</v>
      </c>
      <c r="D23" s="46">
        <f>SUM(D24:D27)</f>
        <v>23074.85</v>
      </c>
      <c r="E23" s="47">
        <f>D23/C23*100</f>
        <v>59.64651295042134</v>
      </c>
    </row>
    <row r="24" spans="1:5" ht="12.75">
      <c r="A24" s="25"/>
      <c r="B24" s="26" t="s">
        <v>13</v>
      </c>
      <c r="C24" s="27">
        <v>37828</v>
      </c>
      <c r="D24" s="27">
        <v>20370</v>
      </c>
      <c r="E24" s="28">
        <f>D24/C24*100</f>
        <v>53.84900074019245</v>
      </c>
    </row>
    <row r="25" spans="1:5" ht="12.75">
      <c r="A25" s="29"/>
      <c r="B25" s="26" t="s">
        <v>11</v>
      </c>
      <c r="C25" s="27">
        <v>0</v>
      </c>
      <c r="D25" s="27">
        <v>1796.85</v>
      </c>
      <c r="E25" s="28"/>
    </row>
    <row r="26" spans="1:5" ht="12.75">
      <c r="A26" s="29"/>
      <c r="B26" s="26" t="s">
        <v>27</v>
      </c>
      <c r="C26" s="27">
        <v>858</v>
      </c>
      <c r="D26" s="27">
        <v>408</v>
      </c>
      <c r="E26" s="28">
        <f>D26/C26*100</f>
        <v>47.55244755244755</v>
      </c>
    </row>
    <row r="27" spans="1:5" ht="12.75">
      <c r="A27" s="33"/>
      <c r="B27" s="26" t="s">
        <v>28</v>
      </c>
      <c r="C27" s="27">
        <v>0</v>
      </c>
      <c r="D27" s="27">
        <v>500</v>
      </c>
      <c r="E27" s="28"/>
    </row>
    <row r="28" spans="1:5" ht="12.75">
      <c r="A28" s="34">
        <v>751</v>
      </c>
      <c r="B28" s="35" t="s">
        <v>29</v>
      </c>
      <c r="C28" s="51"/>
      <c r="D28" s="52"/>
      <c r="E28" s="53"/>
    </row>
    <row r="29" spans="1:5" ht="12.75">
      <c r="A29" s="54"/>
      <c r="B29" s="40" t="s">
        <v>30</v>
      </c>
      <c r="C29" s="55">
        <f>SUM(C30)</f>
        <v>505</v>
      </c>
      <c r="D29" s="56">
        <f>SUM(D30)</f>
        <v>253</v>
      </c>
      <c r="E29" s="57">
        <f>D29/C29*100</f>
        <v>50.0990099009901</v>
      </c>
    </row>
    <row r="30" spans="1:5" ht="12.75">
      <c r="A30" s="26"/>
      <c r="B30" s="26" t="s">
        <v>31</v>
      </c>
      <c r="C30" s="27">
        <v>505</v>
      </c>
      <c r="D30" s="27">
        <v>253</v>
      </c>
      <c r="E30" s="28">
        <f>D30/C30*100</f>
        <v>50.0990099009901</v>
      </c>
    </row>
    <row r="31" spans="1:5" ht="12.75">
      <c r="A31" s="34">
        <v>754</v>
      </c>
      <c r="B31" s="35" t="s">
        <v>32</v>
      </c>
      <c r="C31" s="58"/>
      <c r="D31" s="59"/>
      <c r="E31" s="60"/>
    </row>
    <row r="32" spans="1:5" ht="12.75">
      <c r="A32" s="54"/>
      <c r="B32" s="40" t="s">
        <v>33</v>
      </c>
      <c r="C32" s="55">
        <f>SUM(C33:C34)</f>
        <v>10500</v>
      </c>
      <c r="D32" s="56">
        <f>SUM(D33:D34)</f>
        <v>500</v>
      </c>
      <c r="E32" s="57">
        <f>D32/C32*100</f>
        <v>4.761904761904762</v>
      </c>
    </row>
    <row r="33" spans="1:6" ht="12.75">
      <c r="A33" s="30"/>
      <c r="B33" s="26" t="s">
        <v>31</v>
      </c>
      <c r="C33" s="50">
        <v>500</v>
      </c>
      <c r="D33" s="50">
        <v>500</v>
      </c>
      <c r="E33" s="28">
        <f>D33/C33*100</f>
        <v>100</v>
      </c>
      <c r="F33" s="61"/>
    </row>
    <row r="34" spans="1:5" ht="12.75">
      <c r="A34" s="62"/>
      <c r="B34" s="26" t="s">
        <v>34</v>
      </c>
      <c r="C34" s="50">
        <v>10000</v>
      </c>
      <c r="D34" s="50">
        <v>0</v>
      </c>
      <c r="E34" s="28">
        <f>D34/C34*100</f>
        <v>0</v>
      </c>
    </row>
    <row r="35" spans="1:5" ht="12.75">
      <c r="A35" s="34">
        <v>756</v>
      </c>
      <c r="B35" s="35" t="s">
        <v>35</v>
      </c>
      <c r="C35" s="51"/>
      <c r="D35" s="52"/>
      <c r="E35" s="53"/>
    </row>
    <row r="36" spans="1:5" ht="12.75">
      <c r="A36" s="63"/>
      <c r="B36" s="64" t="s">
        <v>36</v>
      </c>
      <c r="C36" s="65"/>
      <c r="D36" s="66"/>
      <c r="E36" s="67"/>
    </row>
    <row r="37" spans="1:5" ht="12.75">
      <c r="A37" s="54"/>
      <c r="B37" s="40" t="s">
        <v>37</v>
      </c>
      <c r="C37" s="55">
        <f>SUM(C38:C52)</f>
        <v>1590666</v>
      </c>
      <c r="D37" s="56">
        <f>SUM(D38:D52)</f>
        <v>864391.48</v>
      </c>
      <c r="E37" s="57">
        <f>D37/C37*100</f>
        <v>54.34148212132528</v>
      </c>
    </row>
    <row r="38" spans="1:5" ht="12.75">
      <c r="A38" s="25"/>
      <c r="B38" s="49" t="s">
        <v>38</v>
      </c>
      <c r="C38" s="27">
        <v>620000</v>
      </c>
      <c r="D38" s="27">
        <v>329076.46</v>
      </c>
      <c r="E38" s="28">
        <f>D38/C38*100</f>
        <v>53.076848387096774</v>
      </c>
    </row>
    <row r="39" spans="1:5" ht="12.75">
      <c r="A39" s="29"/>
      <c r="B39" s="26" t="s">
        <v>39</v>
      </c>
      <c r="C39" s="27">
        <v>302000</v>
      </c>
      <c r="D39" s="27">
        <v>185467.4</v>
      </c>
      <c r="E39" s="28">
        <f>D39/C39*100</f>
        <v>61.4130463576159</v>
      </c>
    </row>
    <row r="40" spans="1:5" ht="12.75">
      <c r="A40" s="29"/>
      <c r="B40" s="26" t="s">
        <v>40</v>
      </c>
      <c r="C40" s="27">
        <v>40396</v>
      </c>
      <c r="D40" s="27">
        <v>21380.9</v>
      </c>
      <c r="E40" s="28">
        <f>D40/C40*100</f>
        <v>52.92826022378454</v>
      </c>
    </row>
    <row r="41" spans="1:5" ht="12.75">
      <c r="A41" s="29"/>
      <c r="B41" s="26" t="s">
        <v>41</v>
      </c>
      <c r="C41" s="27">
        <v>50000</v>
      </c>
      <c r="D41" s="27">
        <v>28574.1</v>
      </c>
      <c r="E41" s="28">
        <f>D41/C41*100</f>
        <v>57.148199999999996</v>
      </c>
    </row>
    <row r="42" spans="1:5" ht="12.75">
      <c r="A42" s="29"/>
      <c r="B42" s="26" t="s">
        <v>42</v>
      </c>
      <c r="C42" s="27">
        <v>495670</v>
      </c>
      <c r="D42" s="27">
        <v>241238</v>
      </c>
      <c r="E42" s="28">
        <f>D42/C42*100</f>
        <v>48.669074182419756</v>
      </c>
    </row>
    <row r="43" spans="1:5" ht="12.75">
      <c r="A43" s="29"/>
      <c r="B43" s="26" t="s">
        <v>43</v>
      </c>
      <c r="C43" s="27">
        <v>2000</v>
      </c>
      <c r="D43" s="27">
        <v>906.12</v>
      </c>
      <c r="E43" s="28">
        <f>D43/C43*100</f>
        <v>45.306000000000004</v>
      </c>
    </row>
    <row r="44" spans="1:5" ht="12.75">
      <c r="A44" s="29"/>
      <c r="B44" s="26" t="s">
        <v>44</v>
      </c>
      <c r="C44" s="27">
        <v>20000</v>
      </c>
      <c r="D44" s="27">
        <v>6454</v>
      </c>
      <c r="E44" s="28">
        <f>D44/C44*100</f>
        <v>32.269999999999996</v>
      </c>
    </row>
    <row r="45" spans="1:5" ht="12.75">
      <c r="A45" s="29"/>
      <c r="B45" s="26" t="s">
        <v>45</v>
      </c>
      <c r="C45" s="27">
        <v>8000</v>
      </c>
      <c r="D45" s="27">
        <v>0</v>
      </c>
      <c r="E45" s="28">
        <f>D45/C45*100</f>
        <v>0</v>
      </c>
    </row>
    <row r="46" spans="1:5" ht="12.75">
      <c r="A46" s="29"/>
      <c r="B46" s="26" t="s">
        <v>46</v>
      </c>
      <c r="C46" s="27">
        <v>200</v>
      </c>
      <c r="D46" s="27">
        <v>10</v>
      </c>
      <c r="E46" s="28">
        <f>D46/C46*100</f>
        <v>5</v>
      </c>
    </row>
    <row r="47" spans="1:5" ht="12.75">
      <c r="A47" s="29"/>
      <c r="B47" s="26" t="s">
        <v>47</v>
      </c>
      <c r="C47" s="27">
        <v>300</v>
      </c>
      <c r="D47" s="27">
        <v>8</v>
      </c>
      <c r="E47" s="28">
        <f>D47/C47*100</f>
        <v>2.666666666666667</v>
      </c>
    </row>
    <row r="48" spans="1:5" ht="12.75">
      <c r="A48" s="29"/>
      <c r="B48" s="26" t="s">
        <v>48</v>
      </c>
      <c r="C48" s="27">
        <v>0</v>
      </c>
      <c r="D48" s="27">
        <v>164.8</v>
      </c>
      <c r="E48" s="28"/>
    </row>
    <row r="49" spans="1:5" ht="12.75">
      <c r="A49" s="29"/>
      <c r="B49" s="26" t="s">
        <v>49</v>
      </c>
      <c r="C49" s="27">
        <v>30000</v>
      </c>
      <c r="D49" s="27">
        <v>38958.02</v>
      </c>
      <c r="E49" s="28">
        <f>D49/C49*100</f>
        <v>129.86006666666665</v>
      </c>
    </row>
    <row r="50" spans="1:5" ht="12.75">
      <c r="A50" s="29"/>
      <c r="B50" s="26" t="s">
        <v>50</v>
      </c>
      <c r="C50" s="27">
        <v>16000</v>
      </c>
      <c r="D50" s="27">
        <v>8461.26</v>
      </c>
      <c r="E50" s="28">
        <f>D50/C50*100</f>
        <v>52.882875</v>
      </c>
    </row>
    <row r="51" spans="1:5" ht="12.75">
      <c r="A51" s="29"/>
      <c r="B51" s="26" t="s">
        <v>51</v>
      </c>
      <c r="C51" s="27">
        <v>2000</v>
      </c>
      <c r="D51" s="27">
        <v>960.89</v>
      </c>
      <c r="E51" s="28">
        <f>D51/C51*100</f>
        <v>48.0445</v>
      </c>
    </row>
    <row r="52" spans="1:5" ht="14.25" customHeight="1">
      <c r="A52" s="33"/>
      <c r="B52" s="26" t="s">
        <v>52</v>
      </c>
      <c r="C52" s="27">
        <v>4100</v>
      </c>
      <c r="D52" s="27">
        <v>2731.53</v>
      </c>
      <c r="E52" s="28">
        <f>D52/C52*100</f>
        <v>66.62268292682927</v>
      </c>
    </row>
    <row r="53" spans="1:5" ht="14.25" customHeight="1">
      <c r="A53" s="68"/>
      <c r="B53" s="68"/>
      <c r="C53" s="69"/>
      <c r="D53" s="69"/>
      <c r="E53" s="70"/>
    </row>
    <row r="54" spans="1:5" ht="14.25" customHeight="1">
      <c r="A54" s="5"/>
      <c r="B54" s="5"/>
      <c r="C54" s="71"/>
      <c r="D54" s="71"/>
      <c r="E54" s="72"/>
    </row>
    <row r="55" spans="1:5" ht="14.25" customHeight="1">
      <c r="A55" s="5"/>
      <c r="B55" s="5"/>
      <c r="C55" s="71"/>
      <c r="D55" s="71"/>
      <c r="E55" s="72"/>
    </row>
    <row r="56" spans="1:5" ht="14.25" customHeight="1">
      <c r="A56" s="73"/>
      <c r="B56" s="73"/>
      <c r="C56" s="74"/>
      <c r="D56" s="74"/>
      <c r="E56" s="75"/>
    </row>
    <row r="57" spans="1:5" ht="12.75">
      <c r="A57" s="21">
        <v>758</v>
      </c>
      <c r="B57" s="21" t="s">
        <v>53</v>
      </c>
      <c r="C57" s="46">
        <f>SUM(C58:C60)</f>
        <v>2434998</v>
      </c>
      <c r="D57" s="46">
        <f>SUM(D58:D60)</f>
        <v>1396758.3599999999</v>
      </c>
      <c r="E57" s="76">
        <f>D57/C57*100</f>
        <v>57.36178674479404</v>
      </c>
    </row>
    <row r="58" spans="1:5" ht="12.75">
      <c r="A58" s="25"/>
      <c r="B58" s="26" t="s">
        <v>54</v>
      </c>
      <c r="C58" s="27">
        <v>1512693</v>
      </c>
      <c r="D58" s="27">
        <v>930888</v>
      </c>
      <c r="E58" s="28">
        <f>D58/C58*100</f>
        <v>61.53846153846154</v>
      </c>
    </row>
    <row r="59" spans="1:5" ht="12.75">
      <c r="A59" s="29"/>
      <c r="B59" s="26" t="s">
        <v>55</v>
      </c>
      <c r="C59" s="27">
        <v>907305</v>
      </c>
      <c r="D59" s="27">
        <v>453654</v>
      </c>
      <c r="E59" s="28">
        <f>D59/C59*100</f>
        <v>50.00016532478053</v>
      </c>
    </row>
    <row r="60" spans="1:5" ht="12.75">
      <c r="A60" s="33"/>
      <c r="B60" s="26" t="s">
        <v>56</v>
      </c>
      <c r="C60" s="27">
        <v>15000</v>
      </c>
      <c r="D60" s="27">
        <v>12216.36</v>
      </c>
      <c r="E60" s="28">
        <f>D60/C60*100</f>
        <v>81.4424</v>
      </c>
    </row>
    <row r="61" spans="1:5" ht="12.75">
      <c r="A61" s="20">
        <v>801</v>
      </c>
      <c r="B61" s="21" t="s">
        <v>57</v>
      </c>
      <c r="C61" s="23">
        <f>SUM(C62:C65)</f>
        <v>58816</v>
      </c>
      <c r="D61" s="23">
        <f>SUM(D62:D65)</f>
        <v>20380.62</v>
      </c>
      <c r="E61" s="47">
        <f>D61/C61*100</f>
        <v>34.651489390642</v>
      </c>
    </row>
    <row r="62" spans="1:5" ht="12.75">
      <c r="A62" s="25"/>
      <c r="B62" s="26" t="s">
        <v>58</v>
      </c>
      <c r="C62" s="27">
        <v>14101</v>
      </c>
      <c r="D62" s="27">
        <v>13348</v>
      </c>
      <c r="E62" s="28">
        <f>D62/C62*100</f>
        <v>94.65995319480888</v>
      </c>
    </row>
    <row r="63" spans="1:5" ht="12.75">
      <c r="A63" s="25"/>
      <c r="B63" s="26" t="s">
        <v>59</v>
      </c>
      <c r="C63" s="27">
        <v>28490</v>
      </c>
      <c r="D63" s="27">
        <v>0</v>
      </c>
      <c r="E63" s="28">
        <f>D63/C63*100</f>
        <v>0</v>
      </c>
    </row>
    <row r="64" spans="1:5" ht="12.75">
      <c r="A64" s="25"/>
      <c r="B64" s="26" t="s">
        <v>11</v>
      </c>
      <c r="C64" s="27">
        <v>7032</v>
      </c>
      <c r="D64" s="27">
        <v>7032.62</v>
      </c>
      <c r="E64" s="28">
        <f>D64/C64*100</f>
        <v>100.00881683731512</v>
      </c>
    </row>
    <row r="65" spans="1:5" ht="12.75">
      <c r="A65" s="33"/>
      <c r="B65" s="26" t="s">
        <v>60</v>
      </c>
      <c r="C65" s="27">
        <v>9193</v>
      </c>
      <c r="D65" s="27">
        <v>0</v>
      </c>
      <c r="E65" s="28">
        <f>D65/C65*100</f>
        <v>0</v>
      </c>
    </row>
    <row r="66" spans="1:5" ht="12.75">
      <c r="A66" s="20">
        <v>851</v>
      </c>
      <c r="B66" s="21" t="s">
        <v>61</v>
      </c>
      <c r="C66" s="46">
        <f>SUM(C67)</f>
        <v>37000</v>
      </c>
      <c r="D66" s="46">
        <f>SUM(D67:D67)</f>
        <v>27679.85</v>
      </c>
      <c r="E66" s="47">
        <f>D66/C66*100</f>
        <v>74.8104054054054</v>
      </c>
    </row>
    <row r="67" spans="1:5" ht="12.75">
      <c r="A67" s="25"/>
      <c r="B67" s="26" t="s">
        <v>62</v>
      </c>
      <c r="C67" s="27">
        <v>37000</v>
      </c>
      <c r="D67" s="27">
        <v>27679.85</v>
      </c>
      <c r="E67" s="28">
        <f>D67/C67*100</f>
        <v>74.8104054054054</v>
      </c>
    </row>
    <row r="68" spans="1:5" ht="12.75">
      <c r="A68" s="20">
        <v>852</v>
      </c>
      <c r="B68" s="21" t="s">
        <v>63</v>
      </c>
      <c r="C68" s="46">
        <f>SUM(C69:C70)</f>
        <v>1150531</v>
      </c>
      <c r="D68" s="46">
        <f>SUM(D69:D70)</f>
        <v>599554</v>
      </c>
      <c r="E68" s="47">
        <f>D68/C68*100</f>
        <v>52.111068715228015</v>
      </c>
    </row>
    <row r="69" spans="1:5" ht="12.75">
      <c r="A69" s="25"/>
      <c r="B69" s="26" t="s">
        <v>31</v>
      </c>
      <c r="C69" s="27">
        <v>1040695</v>
      </c>
      <c r="D69" s="27">
        <v>533687</v>
      </c>
      <c r="E69" s="28">
        <f>D69/C69*100</f>
        <v>51.28178765152134</v>
      </c>
    </row>
    <row r="70" spans="1:5" ht="12.75">
      <c r="A70" s="33"/>
      <c r="B70" s="26" t="s">
        <v>58</v>
      </c>
      <c r="C70" s="27">
        <v>109836</v>
      </c>
      <c r="D70" s="27">
        <v>65867</v>
      </c>
      <c r="E70" s="28">
        <f>D70/C70*100</f>
        <v>59.96849848865582</v>
      </c>
    </row>
    <row r="71" spans="1:5" ht="12.75">
      <c r="A71" s="20">
        <v>854</v>
      </c>
      <c r="B71" s="21" t="s">
        <v>64</v>
      </c>
      <c r="C71" s="46">
        <f>SUM(C72:C73)</f>
        <v>33741</v>
      </c>
      <c r="D71" s="46">
        <f>SUM(D72:D73)</f>
        <v>24733.5</v>
      </c>
      <c r="E71" s="47">
        <f>D71/C71*100</f>
        <v>73.30399217569129</v>
      </c>
    </row>
    <row r="72" spans="1:5" ht="12.75">
      <c r="A72" s="48"/>
      <c r="B72" s="49" t="s">
        <v>11</v>
      </c>
      <c r="C72" s="50">
        <v>20000</v>
      </c>
      <c r="D72" s="50">
        <v>10992.5</v>
      </c>
      <c r="E72" s="28">
        <f>D72/C72*100</f>
        <v>54.962500000000006</v>
      </c>
    </row>
    <row r="73" spans="1:5" ht="12.75">
      <c r="A73" s="62"/>
      <c r="B73" s="26" t="s">
        <v>65</v>
      </c>
      <c r="C73" s="50">
        <v>13741</v>
      </c>
      <c r="D73" s="50">
        <v>13741</v>
      </c>
      <c r="E73" s="28">
        <f>D73/C73*100</f>
        <v>100</v>
      </c>
    </row>
    <row r="74" spans="1:5" ht="12.75">
      <c r="A74" s="21">
        <v>926</v>
      </c>
      <c r="B74" s="21" t="s">
        <v>66</v>
      </c>
      <c r="C74" s="46">
        <f>SUM(C75:C75)</f>
        <v>21000</v>
      </c>
      <c r="D74" s="46">
        <f>SUM(D75:D75)</f>
        <v>11000</v>
      </c>
      <c r="E74" s="76">
        <f>D74/C74*100</f>
        <v>52.38095238095239</v>
      </c>
    </row>
    <row r="75" spans="1:5" ht="12.75">
      <c r="A75" s="77"/>
      <c r="B75" s="49" t="s">
        <v>60</v>
      </c>
      <c r="C75" s="50">
        <v>21000</v>
      </c>
      <c r="D75" s="50">
        <v>11000</v>
      </c>
      <c r="E75" s="28">
        <f>D75/C75*100</f>
        <v>52.38095238095239</v>
      </c>
    </row>
    <row r="76" spans="1:5" ht="12.75">
      <c r="A76" s="78"/>
      <c r="B76" s="21" t="s">
        <v>67</v>
      </c>
      <c r="C76" s="23">
        <f>SUM(C7+C11+C15+C17+C19+C23+C29+C32+C37+C57+C61+C66+C68+C71+C74)</f>
        <v>5663290.4399999995</v>
      </c>
      <c r="D76" s="23">
        <f>SUM(D7+D11+D15+D17+D19+D23+D29+D32+D37+D57+D61+D66+D68+D71+D74)</f>
        <v>3097870.53</v>
      </c>
      <c r="E76" s="76">
        <f>D76/C76*100</f>
        <v>54.7008945209598</v>
      </c>
    </row>
    <row r="77" ht="12.75">
      <c r="E77" s="79"/>
    </row>
    <row r="78" ht="12.75">
      <c r="E78" s="79"/>
    </row>
    <row r="79" ht="12.75">
      <c r="E79" s="79"/>
    </row>
    <row r="80" ht="12.75">
      <c r="E80" s="79"/>
    </row>
    <row r="81" ht="12.75">
      <c r="E81" s="79"/>
    </row>
    <row r="82" ht="12.75">
      <c r="E82" s="79"/>
    </row>
    <row r="83" ht="12.75">
      <c r="E83" s="79"/>
    </row>
    <row r="84" ht="12.75">
      <c r="E84" s="79"/>
    </row>
    <row r="85" ht="12.75">
      <c r="E85" s="79"/>
    </row>
    <row r="86" ht="12.75">
      <c r="E86" s="79"/>
    </row>
    <row r="87" ht="12.75">
      <c r="E87" s="79"/>
    </row>
    <row r="88" ht="12.75">
      <c r="E88" s="79"/>
    </row>
    <row r="89" ht="12.75">
      <c r="E89" s="79"/>
    </row>
    <row r="90" ht="12.75">
      <c r="E90" s="79"/>
    </row>
    <row r="91" ht="12.75">
      <c r="E91" s="79"/>
    </row>
    <row r="92" ht="12.75">
      <c r="E92" s="79"/>
    </row>
    <row r="93" ht="12.75">
      <c r="E93" s="79"/>
    </row>
    <row r="94" ht="12.75">
      <c r="E94" s="79"/>
    </row>
    <row r="95" ht="12.75">
      <c r="E95" s="79"/>
    </row>
    <row r="96" ht="12.75">
      <c r="E96" s="79"/>
    </row>
    <row r="97" ht="12.75">
      <c r="E97" s="79"/>
    </row>
    <row r="98" ht="12.75">
      <c r="E98" s="79"/>
    </row>
    <row r="99" ht="12.75">
      <c r="E99" s="79"/>
    </row>
    <row r="100" ht="12.75">
      <c r="E100" s="79"/>
    </row>
    <row r="101" ht="12.75">
      <c r="E101" s="79"/>
    </row>
    <row r="102" ht="12.75">
      <c r="E102" s="79"/>
    </row>
    <row r="103" ht="12.75">
      <c r="E103" s="79"/>
    </row>
    <row r="104" ht="12.75">
      <c r="E104" s="79"/>
    </row>
    <row r="105" ht="12.75">
      <c r="E105" s="79"/>
    </row>
    <row r="106" ht="12.75">
      <c r="E106" s="79"/>
    </row>
    <row r="107" ht="12.75">
      <c r="E107" s="79"/>
    </row>
    <row r="108" ht="12.75">
      <c r="E108" s="79"/>
    </row>
    <row r="109" ht="12.75">
      <c r="E109" s="79"/>
    </row>
    <row r="110" ht="12.75">
      <c r="E110" s="79"/>
    </row>
    <row r="111" ht="12.75">
      <c r="E111" s="79"/>
    </row>
    <row r="112" ht="12.75">
      <c r="E112" s="79"/>
    </row>
    <row r="113" spans="3:5" ht="12.75">
      <c r="C113" s="80">
        <f>SUM(C115+C124+C134)</f>
        <v>5663290.4399999995</v>
      </c>
      <c r="D113" s="80">
        <f>SUM(D115+D124+D134)</f>
        <v>4133326.5300000003</v>
      </c>
      <c r="E113" s="79"/>
    </row>
    <row r="114" spans="3:5" ht="12.75">
      <c r="C114" s="44">
        <f>SUM(C76-C113)</f>
        <v>0</v>
      </c>
      <c r="D114" s="44">
        <f>SUM(D76-D113)</f>
        <v>-1035456.0000000005</v>
      </c>
      <c r="E114" s="79"/>
    </row>
    <row r="115" spans="2:5" ht="15">
      <c r="B115" s="81" t="s">
        <v>68</v>
      </c>
      <c r="C115" s="82">
        <f>SUM(C116:C123)</f>
        <v>1858556</v>
      </c>
      <c r="D115" s="82">
        <f>SUM(D116:D123)</f>
        <v>1015715.0900000001</v>
      </c>
      <c r="E115" s="79"/>
    </row>
    <row r="116" spans="2:5" ht="15">
      <c r="B116" s="83" t="s">
        <v>69</v>
      </c>
      <c r="C116" s="84">
        <f>SUM(C38+C39+C40+C41+C44+C45+C46+C47+C49+C50+C51)</f>
        <v>1088896</v>
      </c>
      <c r="D116" s="84">
        <f>SUM(D38+D39+D40+D41+D44+D45+D46+D47+D49+D50+D51)</f>
        <v>619351.03</v>
      </c>
      <c r="E116" s="79"/>
    </row>
    <row r="117" spans="2:5" ht="15">
      <c r="B117" s="83" t="s">
        <v>70</v>
      </c>
      <c r="C117" s="85">
        <v>70000</v>
      </c>
      <c r="D117" s="85">
        <v>31453.99</v>
      </c>
      <c r="E117" s="79"/>
    </row>
    <row r="118" spans="2:5" ht="15">
      <c r="B118" s="83" t="s">
        <v>71</v>
      </c>
      <c r="C118" s="85">
        <v>37000</v>
      </c>
      <c r="D118" s="85">
        <v>27679.85</v>
      </c>
      <c r="E118" s="79"/>
    </row>
    <row r="119" spans="2:5" ht="15">
      <c r="B119" s="83" t="s">
        <v>72</v>
      </c>
      <c r="C119" s="86">
        <f>SUM(C9+C20+C21)</f>
        <v>115000</v>
      </c>
      <c r="D119" s="86">
        <f>SUM(D9+D20+D21)</f>
        <v>53573.76</v>
      </c>
      <c r="E119" s="79"/>
    </row>
    <row r="120" spans="2:5" ht="15">
      <c r="B120" s="83" t="s">
        <v>73</v>
      </c>
      <c r="C120" s="85">
        <v>497670</v>
      </c>
      <c r="D120" s="85">
        <v>242144.12</v>
      </c>
      <c r="E120" s="79"/>
    </row>
    <row r="121" spans="2:5" ht="15">
      <c r="B121" s="87" t="s">
        <v>74</v>
      </c>
      <c r="C121" s="85">
        <v>15000</v>
      </c>
      <c r="D121" s="85">
        <v>12216.36</v>
      </c>
      <c r="E121" s="79"/>
    </row>
    <row r="122" spans="2:5" ht="15">
      <c r="B122" s="83" t="s">
        <v>75</v>
      </c>
      <c r="C122" s="88">
        <f>SUM(C22+C52)</f>
        <v>4100</v>
      </c>
      <c r="D122" s="88">
        <f>SUM(D22+D52)</f>
        <v>3006.21</v>
      </c>
      <c r="E122" s="79"/>
    </row>
    <row r="123" spans="2:5" ht="15">
      <c r="B123" s="83" t="s">
        <v>76</v>
      </c>
      <c r="C123" s="84">
        <f>SUM(C8+C12+C13+C25+C26+C27+C48+C64+C72)</f>
        <v>30890</v>
      </c>
      <c r="D123" s="84">
        <f>SUM(D8+D12+D13+D25+D26+D27+D48+D64+D72)</f>
        <v>26289.77</v>
      </c>
      <c r="E123" s="79"/>
    </row>
    <row r="124" spans="2:5" ht="15">
      <c r="B124" s="81" t="s">
        <v>77</v>
      </c>
      <c r="C124" s="82">
        <f>SUM(C125+C128+C130+C131+C132)</f>
        <v>1384736.44</v>
      </c>
      <c r="D124" s="82">
        <f>SUM(D125:D132)</f>
        <v>697613.44</v>
      </c>
      <c r="E124" s="79"/>
    </row>
    <row r="125" spans="2:5" ht="15">
      <c r="B125" s="89" t="s">
        <v>78</v>
      </c>
      <c r="C125" s="90">
        <f>SUM(C10+C24+C30+C33+C69+C34)</f>
        <v>1128375.44</v>
      </c>
      <c r="D125" s="90">
        <f>SUM(D10+D24+D30+D32+D69)</f>
        <v>593657.44</v>
      </c>
      <c r="E125" s="79"/>
    </row>
    <row r="126" spans="2:5" ht="15">
      <c r="B126" s="91" t="s">
        <v>79</v>
      </c>
      <c r="C126" s="90"/>
      <c r="D126" s="90"/>
      <c r="E126" s="79"/>
    </row>
    <row r="127" spans="2:5" ht="15">
      <c r="B127" s="92" t="s">
        <v>80</v>
      </c>
      <c r="C127" s="90"/>
      <c r="D127" s="90"/>
      <c r="E127" s="79"/>
    </row>
    <row r="128" spans="2:5" ht="15">
      <c r="B128" s="89" t="s">
        <v>81</v>
      </c>
      <c r="C128" s="90">
        <f>SUM(C62+C70+C73)</f>
        <v>137678</v>
      </c>
      <c r="D128" s="90">
        <f>SUM(D62+D70+D73)</f>
        <v>92956</v>
      </c>
      <c r="E128" s="79"/>
    </row>
    <row r="129" spans="2:5" ht="15">
      <c r="B129" s="92" t="s">
        <v>82</v>
      </c>
      <c r="C129" s="90"/>
      <c r="E129" s="79"/>
    </row>
    <row r="130" spans="2:5" ht="15">
      <c r="B130" s="83" t="s">
        <v>83</v>
      </c>
      <c r="C130" s="90">
        <f>SUM(C65+C75)</f>
        <v>30193</v>
      </c>
      <c r="D130" s="90">
        <f>SUM(D65+D75)</f>
        <v>11000</v>
      </c>
      <c r="E130" s="79"/>
    </row>
    <row r="131" spans="2:5" ht="15">
      <c r="B131" s="83" t="s">
        <v>84</v>
      </c>
      <c r="C131" s="90">
        <v>60000</v>
      </c>
      <c r="D131" s="90">
        <v>0</v>
      </c>
      <c r="E131" s="79"/>
    </row>
    <row r="132" spans="2:5" ht="15">
      <c r="B132" s="83" t="s">
        <v>85</v>
      </c>
      <c r="C132" s="88">
        <f>SUM(C63)</f>
        <v>28490</v>
      </c>
      <c r="D132" s="88">
        <f>SUM(D63)</f>
        <v>0</v>
      </c>
      <c r="E132" s="79"/>
    </row>
    <row r="133" ht="12.75">
      <c r="E133" s="79"/>
    </row>
    <row r="134" spans="2:5" ht="15">
      <c r="B134" s="93"/>
      <c r="C134" s="93">
        <f>SUM(C135:C136)</f>
        <v>2419998</v>
      </c>
      <c r="D134" s="93">
        <f>SUM(C135:C136)</f>
        <v>2419998</v>
      </c>
      <c r="E134" s="79"/>
    </row>
    <row r="135" spans="2:5" ht="15">
      <c r="B135" s="85"/>
      <c r="C135" s="27">
        <v>1512693</v>
      </c>
      <c r="D135" s="27">
        <v>930888</v>
      </c>
      <c r="E135" s="79"/>
    </row>
    <row r="136" spans="2:5" ht="15">
      <c r="B136" s="85"/>
      <c r="C136" s="27">
        <v>907305</v>
      </c>
      <c r="D136" s="27">
        <v>453654</v>
      </c>
      <c r="E136" s="79"/>
    </row>
    <row r="137" ht="12.75">
      <c r="E137" s="79"/>
    </row>
    <row r="138" ht="12.75">
      <c r="E138" s="79"/>
    </row>
    <row r="139" ht="12.75">
      <c r="E139" s="79"/>
    </row>
    <row r="140" ht="12.75">
      <c r="E140" s="79"/>
    </row>
    <row r="141" ht="12.75">
      <c r="E141" s="79"/>
    </row>
    <row r="142" ht="12.75">
      <c r="E142" s="79"/>
    </row>
    <row r="143" ht="12.75">
      <c r="E143" s="79"/>
    </row>
    <row r="144" ht="12.75">
      <c r="E144" s="79"/>
    </row>
    <row r="145" ht="12.75">
      <c r="E145" s="79"/>
    </row>
    <row r="146" ht="12.75">
      <c r="E146" s="79"/>
    </row>
    <row r="147" ht="12.75">
      <c r="E147" s="79"/>
    </row>
    <row r="148" ht="12.75">
      <c r="E148" s="79"/>
    </row>
    <row r="149" ht="12.75">
      <c r="E149" s="79"/>
    </row>
    <row r="150" ht="12.75">
      <c r="E150" s="79"/>
    </row>
    <row r="151" ht="12.75">
      <c r="E151" s="79"/>
    </row>
    <row r="152" ht="12.75">
      <c r="E152" s="79"/>
    </row>
    <row r="153" ht="12.75">
      <c r="E153" s="79"/>
    </row>
    <row r="154" ht="12.75">
      <c r="E154" s="79"/>
    </row>
    <row r="155" ht="12.75">
      <c r="E155" s="79"/>
    </row>
    <row r="156" ht="12.75">
      <c r="E156" s="79"/>
    </row>
    <row r="157" ht="12.75">
      <c r="E157" s="79"/>
    </row>
    <row r="158" ht="12.75">
      <c r="E158" s="79"/>
    </row>
    <row r="159" ht="12.75">
      <c r="E159" s="79"/>
    </row>
    <row r="160" ht="12.75">
      <c r="E160" s="79"/>
    </row>
    <row r="161" ht="12.75">
      <c r="E161" s="79"/>
    </row>
    <row r="162" ht="12.75">
      <c r="E162" s="79"/>
    </row>
    <row r="163" ht="12.75">
      <c r="E163" s="79"/>
    </row>
    <row r="164" ht="12.75">
      <c r="E164" s="79"/>
    </row>
  </sheetData>
  <mergeCells count="1">
    <mergeCell ref="B2:C2"/>
  </mergeCells>
  <printOptions/>
  <pageMargins left="0.6597222222222222" right="0.6402777777777777" top="0.8111111111111111" bottom="0.8229166666666666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2"/>
  <sheetViews>
    <sheetView workbookViewId="0" topLeftCell="A31">
      <selection activeCell="C45" sqref="C45"/>
    </sheetView>
  </sheetViews>
  <sheetFormatPr defaultColWidth="9.00390625" defaultRowHeight="12.75"/>
  <cols>
    <col min="1" max="1" width="1.875" style="0" customWidth="1"/>
    <col min="2" max="2" width="6.25390625" style="0" customWidth="1"/>
    <col min="3" max="3" width="52.625" style="0" customWidth="1"/>
    <col min="4" max="4" width="14.625" style="0" customWidth="1"/>
    <col min="5" max="5" width="14.25390625" style="0" customWidth="1"/>
  </cols>
  <sheetData>
    <row r="1" spans="2:6" ht="12.75">
      <c r="B1" s="1"/>
      <c r="C1" s="1"/>
      <c r="D1" s="1"/>
      <c r="E1" s="1" t="s">
        <v>86</v>
      </c>
      <c r="F1" s="1"/>
    </row>
    <row r="2" spans="2:6" ht="12.75">
      <c r="B2" s="94" t="s">
        <v>87</v>
      </c>
      <c r="C2" s="94"/>
      <c r="D2" s="94"/>
      <c r="E2" s="94"/>
      <c r="F2" s="1"/>
    </row>
    <row r="3" spans="2:6" ht="12.75">
      <c r="B3" s="1"/>
      <c r="C3" s="3"/>
      <c r="D3" s="3"/>
      <c r="E3" s="1"/>
      <c r="F3" s="1"/>
    </row>
    <row r="4" spans="2:6" ht="12.75">
      <c r="B4" s="95" t="s">
        <v>88</v>
      </c>
      <c r="C4" s="96" t="s">
        <v>89</v>
      </c>
      <c r="D4" s="97" t="s">
        <v>90</v>
      </c>
      <c r="E4" s="98" t="s">
        <v>4</v>
      </c>
      <c r="F4" s="99" t="s">
        <v>91</v>
      </c>
    </row>
    <row r="5" spans="2:6" ht="12.75">
      <c r="B5" s="100"/>
      <c r="C5" s="17"/>
      <c r="D5" s="101" t="s">
        <v>92</v>
      </c>
      <c r="E5" s="17"/>
      <c r="F5" s="102" t="s">
        <v>93</v>
      </c>
    </row>
    <row r="6" spans="2:6" ht="12.75" customHeight="1">
      <c r="B6" s="20" t="s">
        <v>94</v>
      </c>
      <c r="C6" s="21" t="s">
        <v>95</v>
      </c>
      <c r="D6" s="103">
        <f>SUM(D9+D18+D27)</f>
        <v>5663290.4399999995</v>
      </c>
      <c r="E6" s="104">
        <f>SUM(E9+E18+E27)</f>
        <v>3097870.5300000003</v>
      </c>
      <c r="F6" s="105">
        <f>SUM(E6/D6*100)</f>
        <v>54.70089452095981</v>
      </c>
    </row>
    <row r="7" spans="2:6" ht="12.75" customHeight="1">
      <c r="B7" s="20"/>
      <c r="C7" s="21"/>
      <c r="D7" s="103"/>
      <c r="E7" s="103"/>
      <c r="F7" s="105"/>
    </row>
    <row r="8" spans="2:6" ht="12.75">
      <c r="B8" s="106"/>
      <c r="C8" s="6" t="s">
        <v>96</v>
      </c>
      <c r="D8" s="107"/>
      <c r="E8" s="107"/>
      <c r="F8" s="108"/>
    </row>
    <row r="9" spans="2:6" ht="12.75">
      <c r="B9" s="109">
        <v>1</v>
      </c>
      <c r="C9" s="110" t="s">
        <v>68</v>
      </c>
      <c r="D9" s="111">
        <f>SUM(D10:D17)</f>
        <v>1858556</v>
      </c>
      <c r="E9" s="111">
        <f>SUM(E10:E17)</f>
        <v>1015715.0900000001</v>
      </c>
      <c r="F9" s="112">
        <f>SUM(E9/D9*100)</f>
        <v>54.65076597100115</v>
      </c>
    </row>
    <row r="10" spans="2:6" ht="12.75">
      <c r="B10" s="113" t="s">
        <v>97</v>
      </c>
      <c r="C10" s="26" t="s">
        <v>98</v>
      </c>
      <c r="D10" s="114">
        <v>1088896</v>
      </c>
      <c r="E10" s="114">
        <v>619351.03</v>
      </c>
      <c r="F10" s="115">
        <f>SUM(E10/D10*100)</f>
        <v>56.87880477107089</v>
      </c>
    </row>
    <row r="11" spans="2:6" ht="12.75">
      <c r="B11" s="116"/>
      <c r="C11" s="26" t="s">
        <v>70</v>
      </c>
      <c r="D11" s="27">
        <v>70000</v>
      </c>
      <c r="E11" s="27">
        <v>31453.99</v>
      </c>
      <c r="F11" s="115">
        <f>SUM(E11/D11*100)</f>
        <v>44.934271428571435</v>
      </c>
    </row>
    <row r="12" spans="2:6" ht="12.75">
      <c r="B12" s="116"/>
      <c r="C12" s="26" t="s">
        <v>99</v>
      </c>
      <c r="D12" s="27">
        <v>37000</v>
      </c>
      <c r="E12" s="27">
        <v>27679.85</v>
      </c>
      <c r="F12" s="115">
        <f>SUM(E12/D12*100)</f>
        <v>74.8104054054054</v>
      </c>
    </row>
    <row r="13" spans="2:7" ht="12.75">
      <c r="B13" s="116"/>
      <c r="C13" s="26" t="s">
        <v>72</v>
      </c>
      <c r="D13" s="114">
        <v>115000</v>
      </c>
      <c r="E13" s="114">
        <v>53573.76</v>
      </c>
      <c r="F13" s="115">
        <f>SUM(E13/D13*100)</f>
        <v>46.58587826086957</v>
      </c>
      <c r="G13" s="117"/>
    </row>
    <row r="14" spans="2:7" ht="12.75">
      <c r="B14" s="106"/>
      <c r="C14" s="26" t="s">
        <v>73</v>
      </c>
      <c r="D14" s="27">
        <v>497670</v>
      </c>
      <c r="E14" s="27">
        <v>242144.12</v>
      </c>
      <c r="F14" s="115">
        <f>SUM(E14/D14*100)</f>
        <v>48.655558904494946</v>
      </c>
      <c r="G14" s="117"/>
    </row>
    <row r="15" spans="2:6" ht="12.75">
      <c r="B15" s="106"/>
      <c r="C15" s="26" t="s">
        <v>74</v>
      </c>
      <c r="D15" s="27">
        <v>15000</v>
      </c>
      <c r="E15" s="27">
        <v>12216.36</v>
      </c>
      <c r="F15" s="115">
        <f>SUM(E15/D15*100)</f>
        <v>81.4424</v>
      </c>
    </row>
    <row r="16" spans="2:6" ht="12.75">
      <c r="B16" s="106"/>
      <c r="C16" s="26" t="s">
        <v>75</v>
      </c>
      <c r="D16" s="114">
        <v>4100</v>
      </c>
      <c r="E16" s="114">
        <v>3006.21</v>
      </c>
      <c r="F16" s="115">
        <f>SUM(E16/D16*100)</f>
        <v>73.32219512195121</v>
      </c>
    </row>
    <row r="17" spans="2:6" ht="12.75">
      <c r="B17" s="106"/>
      <c r="C17" s="26" t="s">
        <v>76</v>
      </c>
      <c r="D17" s="114">
        <v>30890</v>
      </c>
      <c r="E17" s="114">
        <v>26289.77</v>
      </c>
      <c r="F17" s="115">
        <f>SUM(E17/D17*100)</f>
        <v>85.10770475882163</v>
      </c>
    </row>
    <row r="18" spans="2:6" ht="12.75">
      <c r="B18" s="109" t="s">
        <v>100</v>
      </c>
      <c r="C18" s="110" t="s">
        <v>77</v>
      </c>
      <c r="D18" s="111">
        <f>SUM(D19:D26)</f>
        <v>1384736.44</v>
      </c>
      <c r="E18" s="111">
        <f>SUM(E19:E26)</f>
        <v>697613.44</v>
      </c>
      <c r="F18" s="112">
        <f>SUM(E18/D18*100)</f>
        <v>50.37878832740186</v>
      </c>
    </row>
    <row r="19" spans="2:6" ht="12.75">
      <c r="B19" s="113" t="s">
        <v>97</v>
      </c>
      <c r="C19" s="25" t="s">
        <v>78</v>
      </c>
      <c r="D19" s="118">
        <v>1128375.44</v>
      </c>
      <c r="E19" s="118">
        <v>593657.44</v>
      </c>
      <c r="F19" s="115">
        <f>SUM(E19/D19*100)</f>
        <v>52.61169456151934</v>
      </c>
    </row>
    <row r="20" spans="2:6" ht="12.75">
      <c r="B20" s="106"/>
      <c r="C20" s="29" t="s">
        <v>79</v>
      </c>
      <c r="D20" s="118"/>
      <c r="E20" s="118"/>
      <c r="F20" s="115"/>
    </row>
    <row r="21" spans="2:6" ht="12.75">
      <c r="B21" s="106"/>
      <c r="C21" s="33" t="s">
        <v>80</v>
      </c>
      <c r="D21" s="118"/>
      <c r="E21" s="118"/>
      <c r="F21" s="115"/>
    </row>
    <row r="22" spans="2:7" ht="12.75">
      <c r="B22" s="106"/>
      <c r="C22" s="25" t="s">
        <v>81</v>
      </c>
      <c r="D22" s="118">
        <v>137678</v>
      </c>
      <c r="E22" s="118">
        <v>92956</v>
      </c>
      <c r="F22" s="119">
        <f>SUM(E22/D22*100)</f>
        <v>67.51695986286843</v>
      </c>
      <c r="G22" s="117"/>
    </row>
    <row r="23" spans="2:6" ht="12.75">
      <c r="B23" s="106"/>
      <c r="C23" s="33" t="s">
        <v>82</v>
      </c>
      <c r="D23" s="118"/>
      <c r="E23" s="118"/>
      <c r="F23" s="119"/>
    </row>
    <row r="24" spans="2:6" ht="12.75">
      <c r="B24" s="106"/>
      <c r="C24" s="26" t="s">
        <v>83</v>
      </c>
      <c r="D24" s="118">
        <v>30193</v>
      </c>
      <c r="E24" s="118">
        <v>11000</v>
      </c>
      <c r="F24" s="115">
        <f>SUM(E24/D24*100)</f>
        <v>36.432285629119335</v>
      </c>
    </row>
    <row r="25" spans="2:6" ht="12.75">
      <c r="B25" s="106"/>
      <c r="C25" s="26" t="s">
        <v>84</v>
      </c>
      <c r="D25" s="118">
        <v>60000</v>
      </c>
      <c r="E25" s="50">
        <v>0</v>
      </c>
      <c r="F25" s="115">
        <f>SUM(E25/D25*100)</f>
        <v>0</v>
      </c>
    </row>
    <row r="26" spans="2:6" ht="12.75">
      <c r="B26" s="106"/>
      <c r="C26" s="26" t="s">
        <v>85</v>
      </c>
      <c r="D26" s="114">
        <v>28490</v>
      </c>
      <c r="E26" s="27">
        <v>0</v>
      </c>
      <c r="F26" s="115">
        <f>SUM(E26/D26*100)</f>
        <v>0</v>
      </c>
    </row>
    <row r="27" spans="2:6" ht="12.75">
      <c r="B27" s="109" t="s">
        <v>101</v>
      </c>
      <c r="C27" s="110" t="s">
        <v>102</v>
      </c>
      <c r="D27" s="120">
        <f>SUM(D28:D29)</f>
        <v>2419998</v>
      </c>
      <c r="E27" s="120">
        <f>SUM(E28:E29)</f>
        <v>1384542</v>
      </c>
      <c r="F27" s="112">
        <f>SUM(E27/D27*100)</f>
        <v>57.212526621922834</v>
      </c>
    </row>
    <row r="28" spans="2:6" ht="12.75">
      <c r="B28" s="106"/>
      <c r="C28" s="26" t="s">
        <v>103</v>
      </c>
      <c r="D28" s="27">
        <v>1512693</v>
      </c>
      <c r="E28" s="27">
        <v>930888</v>
      </c>
      <c r="F28" s="121">
        <f>SUM(E28/D28*100)</f>
        <v>61.53846153846154</v>
      </c>
    </row>
    <row r="29" spans="2:7" ht="12.75">
      <c r="B29" s="106"/>
      <c r="C29" s="26" t="s">
        <v>104</v>
      </c>
      <c r="D29" s="27">
        <v>907305</v>
      </c>
      <c r="E29" s="27">
        <v>453654</v>
      </c>
      <c r="F29" s="121">
        <f>SUM(E29/D29*100)</f>
        <v>50.00016532478053</v>
      </c>
      <c r="G29" s="117"/>
    </row>
    <row r="30" spans="2:7" ht="12.75" customHeight="1">
      <c r="B30" s="21" t="s">
        <v>1</v>
      </c>
      <c r="C30" s="21" t="s">
        <v>105</v>
      </c>
      <c r="D30" s="104">
        <f>SUM(D33+D36)</f>
        <v>6201099.4399999995</v>
      </c>
      <c r="E30" s="104">
        <f>SUM(E33+E36)</f>
        <v>2472580.5400000005</v>
      </c>
      <c r="F30" s="122">
        <f>SUM(E30/D30*100)</f>
        <v>39.87326060360678</v>
      </c>
      <c r="G30" s="117"/>
    </row>
    <row r="31" spans="2:7" ht="12.75" customHeight="1">
      <c r="B31" s="21"/>
      <c r="C31" s="21"/>
      <c r="D31" s="104"/>
      <c r="E31" s="104"/>
      <c r="F31" s="122"/>
      <c r="G31" s="117"/>
    </row>
    <row r="32" spans="2:7" ht="12.75">
      <c r="B32" s="106"/>
      <c r="C32" s="123" t="s">
        <v>106</v>
      </c>
      <c r="D32" s="107"/>
      <c r="E32" s="107"/>
      <c r="F32" s="124"/>
      <c r="G32" s="117"/>
    </row>
    <row r="33" spans="2:6" ht="12.75">
      <c r="B33" s="125" t="s">
        <v>107</v>
      </c>
      <c r="C33" s="110" t="s">
        <v>108</v>
      </c>
      <c r="D33" s="111">
        <f>SUM(D34:D35)</f>
        <v>1353000</v>
      </c>
      <c r="E33" s="111">
        <f>SUM(E34:E35)</f>
        <v>137409.06</v>
      </c>
      <c r="F33" s="126">
        <f>SUM(E33/D33*100)</f>
        <v>10.155880266075387</v>
      </c>
    </row>
    <row r="34" spans="2:7" ht="12.75">
      <c r="B34" s="116"/>
      <c r="C34" s="26" t="s">
        <v>109</v>
      </c>
      <c r="D34" s="114">
        <v>1220000</v>
      </c>
      <c r="E34" s="114">
        <v>133448.05</v>
      </c>
      <c r="F34" s="121">
        <f>SUM(E34/D34*100)</f>
        <v>10.938364754098359</v>
      </c>
      <c r="G34" s="117"/>
    </row>
    <row r="35" spans="2:7" ht="12.75">
      <c r="B35" s="116"/>
      <c r="C35" s="26" t="s">
        <v>110</v>
      </c>
      <c r="D35" s="114">
        <v>133000</v>
      </c>
      <c r="E35" s="114">
        <v>3961.01</v>
      </c>
      <c r="F35" s="121">
        <f>SUM(E35/D35*100)</f>
        <v>2.9782030075187973</v>
      </c>
      <c r="G35" s="117"/>
    </row>
    <row r="36" spans="2:7" ht="12.75">
      <c r="B36" s="125" t="s">
        <v>100</v>
      </c>
      <c r="C36" s="110" t="s">
        <v>111</v>
      </c>
      <c r="D36" s="111">
        <f>SUM(D37:D42)</f>
        <v>4848099.4399999995</v>
      </c>
      <c r="E36" s="111">
        <f>SUM(E37:E42)</f>
        <v>2335171.4800000004</v>
      </c>
      <c r="F36" s="126">
        <f>SUM(E36/D36*100)</f>
        <v>48.166740573291555</v>
      </c>
      <c r="G36" s="117"/>
    </row>
    <row r="37" spans="2:6" ht="12.75">
      <c r="B37" s="25"/>
      <c r="C37" s="49" t="s">
        <v>112</v>
      </c>
      <c r="D37" s="27">
        <v>175718</v>
      </c>
      <c r="E37" s="27">
        <v>81592.74</v>
      </c>
      <c r="F37" s="127">
        <f>E37/D37*100</f>
        <v>46.433911153097576</v>
      </c>
    </row>
    <row r="38" spans="2:6" ht="12.75">
      <c r="B38" s="29"/>
      <c r="C38" s="49" t="s">
        <v>113</v>
      </c>
      <c r="D38" s="27">
        <v>1863020</v>
      </c>
      <c r="E38" s="27">
        <v>950062.17</v>
      </c>
      <c r="F38" s="127">
        <f>E38/D38*100</f>
        <v>50.99581163916652</v>
      </c>
    </row>
    <row r="39" spans="2:6" ht="12.75">
      <c r="B39" s="29"/>
      <c r="C39" s="49" t="s">
        <v>114</v>
      </c>
      <c r="D39" s="50">
        <v>354020.65</v>
      </c>
      <c r="E39" s="50">
        <v>181765.4</v>
      </c>
      <c r="F39" s="127">
        <f>E39/D39*100</f>
        <v>51.34316317423856</v>
      </c>
    </row>
    <row r="40" spans="2:6" ht="12.75">
      <c r="B40" s="29"/>
      <c r="C40" s="49" t="s">
        <v>115</v>
      </c>
      <c r="D40" s="27">
        <v>2414740.79</v>
      </c>
      <c r="E40" s="27">
        <v>1105830.45</v>
      </c>
      <c r="F40" s="127">
        <f>E40/D40*100</f>
        <v>45.79499607492032</v>
      </c>
    </row>
    <row r="41" spans="2:6" ht="12.75">
      <c r="B41" s="29"/>
      <c r="C41" s="26" t="s">
        <v>116</v>
      </c>
      <c r="D41" s="114">
        <v>30000</v>
      </c>
      <c r="E41" s="114">
        <v>15920.72</v>
      </c>
      <c r="F41" s="127">
        <f>E41/D41*100</f>
        <v>53.069066666666664</v>
      </c>
    </row>
    <row r="42" spans="2:6" ht="12.75">
      <c r="B42" s="33"/>
      <c r="C42" s="26" t="s">
        <v>117</v>
      </c>
      <c r="D42" s="27">
        <v>10600</v>
      </c>
      <c r="E42" s="27">
        <v>0</v>
      </c>
      <c r="F42" s="127">
        <f>E42/D42*100</f>
        <v>0</v>
      </c>
    </row>
  </sheetData>
  <mergeCells count="17">
    <mergeCell ref="B2:E2"/>
    <mergeCell ref="B6:B7"/>
    <mergeCell ref="C6:C7"/>
    <mergeCell ref="D6:D7"/>
    <mergeCell ref="E6:E7"/>
    <mergeCell ref="F6:F7"/>
    <mergeCell ref="D19:D21"/>
    <mergeCell ref="E19:E21"/>
    <mergeCell ref="F19:F21"/>
    <mergeCell ref="D22:D23"/>
    <mergeCell ref="E22:E23"/>
    <mergeCell ref="F22:F23"/>
    <mergeCell ref="B30:B31"/>
    <mergeCell ref="C30:C31"/>
    <mergeCell ref="D30:D31"/>
    <mergeCell ref="E30:E31"/>
    <mergeCell ref="F30:F31"/>
  </mergeCells>
  <printOptions/>
  <pageMargins left="0.32013888888888886" right="0.1798611111111111" top="0.7298611111111111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F3" sqref="F3"/>
    </sheetView>
  </sheetViews>
  <sheetFormatPr defaultColWidth="12.00390625" defaultRowHeight="12.75"/>
  <cols>
    <col min="1" max="2" width="4.75390625" style="0" customWidth="1"/>
    <col min="3" max="3" width="61.625" style="0" customWidth="1"/>
    <col min="4" max="4" width="14.125" style="0" customWidth="1"/>
    <col min="5" max="5" width="13.125" style="0" customWidth="1"/>
    <col min="6" max="6" width="12.625" style="0" customWidth="1"/>
    <col min="7" max="7" width="10.00390625" style="0" customWidth="1"/>
    <col min="8" max="8" width="11.25390625" style="0" customWidth="1"/>
    <col min="9" max="16384" width="11.75390625" style="0" customWidth="1"/>
  </cols>
  <sheetData>
    <row r="1" spans="1:8" ht="13.5">
      <c r="A1" s="128"/>
      <c r="B1" s="129"/>
      <c r="C1" s="129"/>
      <c r="D1" s="129"/>
      <c r="E1" s="129"/>
      <c r="F1" s="130"/>
      <c r="G1" s="130" t="s">
        <v>118</v>
      </c>
      <c r="H1" s="128"/>
    </row>
    <row r="2" spans="1:8" ht="13.5">
      <c r="A2" s="128"/>
      <c r="B2" s="131"/>
      <c r="C2" s="131" t="s">
        <v>119</v>
      </c>
      <c r="D2" s="131"/>
      <c r="E2" s="131"/>
      <c r="F2" s="131"/>
      <c r="G2" s="131"/>
      <c r="H2" s="131"/>
    </row>
    <row r="3" spans="1:8" ht="13.5">
      <c r="A3" s="128"/>
      <c r="B3" s="132"/>
      <c r="C3" s="132"/>
      <c r="D3" s="132"/>
      <c r="E3" s="132"/>
      <c r="F3" s="133"/>
      <c r="G3" s="132"/>
      <c r="H3" s="128"/>
    </row>
    <row r="4" spans="1:8" ht="13.5">
      <c r="A4" s="128"/>
      <c r="B4" s="134" t="s">
        <v>120</v>
      </c>
      <c r="C4" s="135"/>
      <c r="D4" s="136"/>
      <c r="E4" s="137"/>
      <c r="F4" s="138" t="s">
        <v>121</v>
      </c>
      <c r="G4" s="138"/>
      <c r="H4" s="138"/>
    </row>
    <row r="5" spans="1:8" ht="13.5">
      <c r="A5" s="128"/>
      <c r="B5" s="134"/>
      <c r="C5" s="139" t="s">
        <v>6</v>
      </c>
      <c r="D5" s="140" t="s">
        <v>122</v>
      </c>
      <c r="E5" s="141" t="s">
        <v>123</v>
      </c>
      <c r="F5" s="142" t="s">
        <v>124</v>
      </c>
      <c r="G5" s="142"/>
      <c r="H5" s="142"/>
    </row>
    <row r="6" spans="1:8" ht="13.5">
      <c r="A6" s="128"/>
      <c r="B6" s="134"/>
      <c r="C6" s="139" t="s">
        <v>125</v>
      </c>
      <c r="D6" s="140" t="s">
        <v>126</v>
      </c>
      <c r="E6" s="141" t="s">
        <v>127</v>
      </c>
      <c r="F6" s="143" t="s">
        <v>128</v>
      </c>
      <c r="G6" s="143" t="s">
        <v>129</v>
      </c>
      <c r="H6" s="138" t="s">
        <v>130</v>
      </c>
    </row>
    <row r="7" spans="1:8" ht="13.5">
      <c r="A7" s="128"/>
      <c r="B7" s="134"/>
      <c r="C7" s="139" t="s">
        <v>131</v>
      </c>
      <c r="D7" s="140" t="s">
        <v>132</v>
      </c>
      <c r="E7" s="141" t="s">
        <v>133</v>
      </c>
      <c r="F7" s="139" t="s">
        <v>134</v>
      </c>
      <c r="G7" s="139"/>
      <c r="H7" s="142" t="s">
        <v>135</v>
      </c>
    </row>
    <row r="8" spans="1:8" ht="13.5">
      <c r="A8" s="128"/>
      <c r="B8" s="134"/>
      <c r="C8" s="139"/>
      <c r="D8" s="140"/>
      <c r="E8" s="141"/>
      <c r="F8" s="144"/>
      <c r="G8" s="144"/>
      <c r="H8" s="145" t="s">
        <v>136</v>
      </c>
    </row>
    <row r="9" spans="1:8" ht="9.75" customHeight="1">
      <c r="A9" s="128"/>
      <c r="B9" s="146">
        <v>1</v>
      </c>
      <c r="C9" s="146">
        <v>2</v>
      </c>
      <c r="D9" s="147">
        <v>3</v>
      </c>
      <c r="E9" s="148">
        <v>4</v>
      </c>
      <c r="F9" s="147">
        <v>5</v>
      </c>
      <c r="G9" s="147">
        <v>6</v>
      </c>
      <c r="H9" s="147">
        <v>7</v>
      </c>
    </row>
    <row r="10" spans="1:8" ht="13.5">
      <c r="A10" s="128"/>
      <c r="B10" s="149">
        <v>1</v>
      </c>
      <c r="C10" s="150" t="s">
        <v>137</v>
      </c>
      <c r="D10" s="151">
        <v>160000</v>
      </c>
      <c r="E10" s="152">
        <v>61675.7</v>
      </c>
      <c r="F10" s="153">
        <v>61675.7</v>
      </c>
      <c r="G10" s="154"/>
      <c r="H10" s="155"/>
    </row>
    <row r="11" spans="1:8" ht="18.75" customHeight="1">
      <c r="A11" s="128"/>
      <c r="B11" s="149"/>
      <c r="C11" s="156" t="s">
        <v>138</v>
      </c>
      <c r="D11" s="151"/>
      <c r="E11" s="152"/>
      <c r="F11" s="153"/>
      <c r="G11" s="154"/>
      <c r="H11" s="155"/>
    </row>
    <row r="12" spans="1:8" ht="11.25" customHeight="1">
      <c r="A12" s="128"/>
      <c r="B12" s="149">
        <v>2</v>
      </c>
      <c r="C12" s="150" t="s">
        <v>139</v>
      </c>
      <c r="D12" s="151">
        <v>540000</v>
      </c>
      <c r="E12" s="152">
        <v>5201.32</v>
      </c>
      <c r="F12" s="157">
        <v>5201.32</v>
      </c>
      <c r="G12" s="154"/>
      <c r="H12" s="155"/>
    </row>
    <row r="13" spans="1:8" ht="13.5" customHeight="1">
      <c r="A13" s="128"/>
      <c r="B13" s="149"/>
      <c r="C13" s="158" t="s">
        <v>140</v>
      </c>
      <c r="D13" s="151"/>
      <c r="E13" s="152"/>
      <c r="F13" s="157"/>
      <c r="G13" s="154"/>
      <c r="H13" s="155"/>
    </row>
    <row r="14" spans="1:8" ht="12.75" customHeight="1">
      <c r="A14" s="128"/>
      <c r="B14" s="149"/>
      <c r="C14" s="156" t="s">
        <v>141</v>
      </c>
      <c r="D14" s="151"/>
      <c r="E14" s="152"/>
      <c r="F14" s="157"/>
      <c r="G14" s="154"/>
      <c r="H14" s="155"/>
    </row>
    <row r="15" spans="1:8" ht="13.5">
      <c r="A15" s="128"/>
      <c r="B15" s="149">
        <v>3</v>
      </c>
      <c r="C15" s="150" t="s">
        <v>142</v>
      </c>
      <c r="D15" s="151">
        <v>45000</v>
      </c>
      <c r="E15" s="152">
        <v>4392</v>
      </c>
      <c r="F15" s="153">
        <v>4392</v>
      </c>
      <c r="G15" s="154"/>
      <c r="H15" s="155"/>
    </row>
    <row r="16" spans="1:8" ht="10.5" customHeight="1">
      <c r="A16" s="128"/>
      <c r="B16" s="149"/>
      <c r="C16" s="156" t="s">
        <v>143</v>
      </c>
      <c r="D16" s="151"/>
      <c r="E16" s="152"/>
      <c r="F16" s="153"/>
      <c r="G16" s="154"/>
      <c r="H16" s="155"/>
    </row>
    <row r="17" spans="1:8" ht="15" customHeight="1">
      <c r="A17" s="128"/>
      <c r="B17" s="149">
        <v>4</v>
      </c>
      <c r="C17" s="159" t="s">
        <v>144</v>
      </c>
      <c r="D17" s="160">
        <v>6000</v>
      </c>
      <c r="E17" s="161">
        <v>0</v>
      </c>
      <c r="F17" s="162">
        <v>0</v>
      </c>
      <c r="G17" s="163"/>
      <c r="H17" s="164"/>
    </row>
    <row r="18" spans="1:8" ht="13.5">
      <c r="A18" s="128"/>
      <c r="B18" s="149">
        <v>5</v>
      </c>
      <c r="C18" s="150" t="s">
        <v>145</v>
      </c>
      <c r="D18" s="151">
        <v>10000</v>
      </c>
      <c r="E18" s="152">
        <v>147.38</v>
      </c>
      <c r="F18" s="157">
        <v>147.38</v>
      </c>
      <c r="G18" s="154"/>
      <c r="H18" s="155"/>
    </row>
    <row r="19" spans="1:8" ht="10.5" customHeight="1">
      <c r="A19" s="128"/>
      <c r="B19" s="149"/>
      <c r="C19" s="156" t="s">
        <v>146</v>
      </c>
      <c r="D19" s="151"/>
      <c r="E19" s="152"/>
      <c r="F19" s="157"/>
      <c r="G19" s="154"/>
      <c r="H19" s="155"/>
    </row>
    <row r="20" spans="1:8" ht="13.5">
      <c r="A20" s="128"/>
      <c r="B20" s="149">
        <v>6</v>
      </c>
      <c r="C20" s="150" t="s">
        <v>147</v>
      </c>
      <c r="D20" s="151">
        <v>65000</v>
      </c>
      <c r="E20" s="152">
        <v>62</v>
      </c>
      <c r="F20" s="153">
        <v>62</v>
      </c>
      <c r="G20" s="154"/>
      <c r="H20" s="155"/>
    </row>
    <row r="21" spans="1:8" ht="13.5">
      <c r="A21" s="128"/>
      <c r="B21" s="149"/>
      <c r="C21" s="156" t="s">
        <v>148</v>
      </c>
      <c r="D21" s="151"/>
      <c r="E21" s="152"/>
      <c r="F21" s="153"/>
      <c r="G21" s="154"/>
      <c r="H21" s="155"/>
    </row>
    <row r="22" spans="1:8" ht="13.5">
      <c r="A22" s="128"/>
      <c r="B22" s="149">
        <v>7</v>
      </c>
      <c r="C22" s="165" t="s">
        <v>149</v>
      </c>
      <c r="D22" s="151">
        <v>15000</v>
      </c>
      <c r="E22" s="152">
        <v>0</v>
      </c>
      <c r="F22" s="153">
        <v>0</v>
      </c>
      <c r="G22" s="154"/>
      <c r="H22" s="155"/>
    </row>
    <row r="23" spans="1:8" ht="15" customHeight="1">
      <c r="A23" s="128"/>
      <c r="B23" s="166">
        <v>8</v>
      </c>
      <c r="C23" s="159" t="s">
        <v>150</v>
      </c>
      <c r="D23" s="152">
        <v>70000</v>
      </c>
      <c r="E23" s="152">
        <v>58969.65</v>
      </c>
      <c r="F23" s="154">
        <v>58969.65</v>
      </c>
      <c r="G23" s="154"/>
      <c r="H23" s="154"/>
    </row>
    <row r="24" spans="1:8" ht="15.75" customHeight="1">
      <c r="A24" s="128"/>
      <c r="B24" s="166">
        <v>9</v>
      </c>
      <c r="C24" s="159" t="s">
        <v>151</v>
      </c>
      <c r="D24" s="152">
        <v>27000</v>
      </c>
      <c r="E24" s="152">
        <v>0</v>
      </c>
      <c r="F24" s="154">
        <v>0</v>
      </c>
      <c r="G24" s="154"/>
      <c r="H24" s="154"/>
    </row>
    <row r="25" spans="1:8" ht="15.75" customHeight="1">
      <c r="A25" s="128"/>
      <c r="B25" s="166">
        <v>10</v>
      </c>
      <c r="C25" s="165" t="s">
        <v>152</v>
      </c>
      <c r="D25" s="152">
        <v>10000</v>
      </c>
      <c r="E25" s="152">
        <v>3961.01</v>
      </c>
      <c r="F25" s="154">
        <v>3961.01</v>
      </c>
      <c r="G25" s="154"/>
      <c r="H25" s="154"/>
    </row>
    <row r="26" spans="1:8" ht="17.25" customHeight="1">
      <c r="A26" s="128"/>
      <c r="B26" s="166">
        <v>11</v>
      </c>
      <c r="C26" s="165" t="s">
        <v>153</v>
      </c>
      <c r="D26" s="152">
        <v>70000</v>
      </c>
      <c r="E26" s="152">
        <v>0</v>
      </c>
      <c r="F26" s="154">
        <v>0</v>
      </c>
      <c r="G26" s="154"/>
      <c r="H26" s="154"/>
    </row>
    <row r="27" spans="1:8" ht="15" customHeight="1">
      <c r="A27" s="128"/>
      <c r="B27" s="166">
        <v>12</v>
      </c>
      <c r="C27" s="165" t="s">
        <v>154</v>
      </c>
      <c r="D27" s="152">
        <v>10000</v>
      </c>
      <c r="E27" s="152">
        <v>0</v>
      </c>
      <c r="F27" s="154">
        <v>0</v>
      </c>
      <c r="G27" s="154"/>
      <c r="H27" s="154"/>
    </row>
    <row r="28" spans="1:8" ht="15.75" customHeight="1">
      <c r="A28" s="128"/>
      <c r="B28" s="166">
        <v>13</v>
      </c>
      <c r="C28" s="165" t="s">
        <v>155</v>
      </c>
      <c r="D28" s="152">
        <v>10000</v>
      </c>
      <c r="E28" s="152">
        <v>0</v>
      </c>
      <c r="F28" s="154">
        <v>0</v>
      </c>
      <c r="G28" s="154"/>
      <c r="H28" s="154"/>
    </row>
    <row r="29" spans="1:8" ht="15.75" customHeight="1">
      <c r="A29" s="128"/>
      <c r="B29" s="166">
        <v>14</v>
      </c>
      <c r="C29" s="165" t="s">
        <v>156</v>
      </c>
      <c r="D29" s="152">
        <v>160000</v>
      </c>
      <c r="E29" s="152">
        <v>0</v>
      </c>
      <c r="F29" s="154">
        <v>0</v>
      </c>
      <c r="G29" s="154"/>
      <c r="H29" s="154"/>
    </row>
    <row r="30" spans="1:8" ht="13.5">
      <c r="A30" s="128"/>
      <c r="B30" s="149">
        <v>15</v>
      </c>
      <c r="C30" s="167" t="s">
        <v>157</v>
      </c>
      <c r="D30" s="160">
        <v>40000</v>
      </c>
      <c r="E30" s="161">
        <v>0</v>
      </c>
      <c r="F30" s="162">
        <v>0</v>
      </c>
      <c r="G30" s="163"/>
      <c r="H30" s="164"/>
    </row>
    <row r="31" spans="1:8" ht="13.5">
      <c r="A31" s="128"/>
      <c r="B31" s="149"/>
      <c r="C31" s="168" t="s">
        <v>143</v>
      </c>
      <c r="D31" s="160"/>
      <c r="E31" s="161"/>
      <c r="F31" s="162"/>
      <c r="G31" s="163"/>
      <c r="H31" s="164"/>
    </row>
    <row r="32" spans="1:8" ht="16.5" customHeight="1">
      <c r="A32" s="128"/>
      <c r="B32" s="169">
        <v>16</v>
      </c>
      <c r="C32" s="159" t="s">
        <v>158</v>
      </c>
      <c r="D32" s="161">
        <v>115000</v>
      </c>
      <c r="E32" s="161">
        <v>3000</v>
      </c>
      <c r="F32" s="163">
        <v>3000</v>
      </c>
      <c r="G32" s="163"/>
      <c r="H32" s="163"/>
    </row>
    <row r="33" spans="1:8" ht="13.5">
      <c r="A33" s="128"/>
      <c r="B33" s="170"/>
      <c r="C33" s="171" t="s">
        <v>159</v>
      </c>
      <c r="D33" s="172">
        <f>SUM(D10:D32)</f>
        <v>1353000</v>
      </c>
      <c r="E33" s="173">
        <f>SUM(E10:E32)</f>
        <v>137409.06</v>
      </c>
      <c r="F33" s="172">
        <f>SUM(F10:F32)</f>
        <v>137409.06</v>
      </c>
      <c r="G33" s="173">
        <f>SUM(G10:G32)</f>
        <v>0</v>
      </c>
      <c r="H33" s="174">
        <f>SUM(H10:H32)</f>
        <v>0</v>
      </c>
    </row>
  </sheetData>
  <mergeCells count="40">
    <mergeCell ref="C2:H2"/>
    <mergeCell ref="B4:B8"/>
    <mergeCell ref="F4:H4"/>
    <mergeCell ref="F5:H5"/>
    <mergeCell ref="B10:B11"/>
    <mergeCell ref="D10:D11"/>
    <mergeCell ref="E10:E11"/>
    <mergeCell ref="F10:F11"/>
    <mergeCell ref="G10:G11"/>
    <mergeCell ref="H10:H11"/>
    <mergeCell ref="B12:B14"/>
    <mergeCell ref="D12:D14"/>
    <mergeCell ref="E12:E14"/>
    <mergeCell ref="F12:F14"/>
    <mergeCell ref="G12:G14"/>
    <mergeCell ref="H12:H14"/>
    <mergeCell ref="B15:B16"/>
    <mergeCell ref="D15:D16"/>
    <mergeCell ref="E15:E16"/>
    <mergeCell ref="F15:F16"/>
    <mergeCell ref="G15:G16"/>
    <mergeCell ref="H15:H16"/>
    <mergeCell ref="B18:B19"/>
    <mergeCell ref="D18:D19"/>
    <mergeCell ref="E18:E19"/>
    <mergeCell ref="F18:F19"/>
    <mergeCell ref="G18:G19"/>
    <mergeCell ref="H18:H19"/>
    <mergeCell ref="B20:B21"/>
    <mergeCell ref="D20:D21"/>
    <mergeCell ref="E20:E21"/>
    <mergeCell ref="F20:F21"/>
    <mergeCell ref="G20:G21"/>
    <mergeCell ref="H20:H21"/>
    <mergeCell ref="B30:B31"/>
    <mergeCell ref="D30:D31"/>
    <mergeCell ref="E30:E31"/>
    <mergeCell ref="F30:F31"/>
    <mergeCell ref="G30:G31"/>
    <mergeCell ref="H30:H31"/>
  </mergeCells>
  <printOptions/>
  <pageMargins left="0.43333333333333335" right="0.43333333333333335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B1" sqref="B1"/>
    </sheetView>
  </sheetViews>
  <sheetFormatPr defaultColWidth="12.00390625" defaultRowHeight="12.75"/>
  <cols>
    <col min="1" max="1" width="4.00390625" style="0" customWidth="1"/>
    <col min="2" max="2" width="6.75390625" style="0" customWidth="1"/>
    <col min="3" max="3" width="7.50390625" style="0" customWidth="1"/>
    <col min="4" max="4" width="44.75390625" style="0" customWidth="1"/>
    <col min="5" max="8" width="11.625" style="0" customWidth="1"/>
    <col min="9" max="9" width="9.75390625" style="0" customWidth="1"/>
    <col min="10" max="16384" width="11.625" style="0" customWidth="1"/>
  </cols>
  <sheetData>
    <row r="1" spans="2:10" ht="15">
      <c r="B1" s="175" t="s">
        <v>160</v>
      </c>
      <c r="C1" s="175"/>
      <c r="D1" s="175"/>
      <c r="E1" s="175"/>
      <c r="F1" s="175"/>
      <c r="G1" s="175"/>
      <c r="H1" s="175"/>
      <c r="I1" s="175"/>
      <c r="J1" s="175"/>
    </row>
    <row r="3" spans="1:10" ht="24.75" customHeight="1">
      <c r="A3" s="176" t="s">
        <v>120</v>
      </c>
      <c r="B3" s="176" t="s">
        <v>5</v>
      </c>
      <c r="C3" s="176" t="s">
        <v>161</v>
      </c>
      <c r="D3" s="177" t="s">
        <v>162</v>
      </c>
      <c r="E3" s="177" t="s">
        <v>163</v>
      </c>
      <c r="F3" s="177" t="s">
        <v>164</v>
      </c>
      <c r="G3" s="177"/>
      <c r="H3" s="177"/>
      <c r="I3" s="177" t="s">
        <v>165</v>
      </c>
      <c r="J3" s="177"/>
    </row>
    <row r="4" spans="1:10" ht="24.75">
      <c r="A4" s="176"/>
      <c r="B4" s="176"/>
      <c r="C4" s="176"/>
      <c r="D4" s="177"/>
      <c r="E4" s="177"/>
      <c r="F4" s="178" t="s">
        <v>166</v>
      </c>
      <c r="G4" s="177" t="s">
        <v>167</v>
      </c>
      <c r="H4" s="177"/>
      <c r="I4" s="177" t="s">
        <v>168</v>
      </c>
      <c r="J4" s="177" t="s">
        <v>169</v>
      </c>
    </row>
    <row r="5" spans="1:10" ht="12.75" customHeight="1">
      <c r="A5" s="176"/>
      <c r="B5" s="176"/>
      <c r="C5" s="176"/>
      <c r="D5" s="177"/>
      <c r="E5" s="177"/>
      <c r="F5" s="178"/>
      <c r="G5" s="177" t="s">
        <v>170</v>
      </c>
      <c r="H5" s="177" t="s">
        <v>171</v>
      </c>
      <c r="I5" s="177"/>
      <c r="J5" s="177"/>
    </row>
    <row r="6" spans="1:10" ht="12.75">
      <c r="A6" s="176"/>
      <c r="B6" s="176"/>
      <c r="C6" s="176"/>
      <c r="D6" s="177"/>
      <c r="E6" s="177"/>
      <c r="F6" s="179" t="s">
        <v>172</v>
      </c>
      <c r="G6" s="177"/>
      <c r="H6" s="177"/>
      <c r="I6" s="177"/>
      <c r="J6" s="177"/>
    </row>
    <row r="7" spans="1:10" ht="12.75">
      <c r="A7" s="176"/>
      <c r="B7" s="176"/>
      <c r="C7" s="176"/>
      <c r="D7" s="177"/>
      <c r="E7" s="177"/>
      <c r="F7" s="179"/>
      <c r="G7" s="177"/>
      <c r="H7" s="177"/>
      <c r="I7" s="177"/>
      <c r="J7" s="177"/>
    </row>
    <row r="8" spans="1:10" ht="12.75">
      <c r="A8" s="180">
        <v>1</v>
      </c>
      <c r="B8" s="180">
        <v>2</v>
      </c>
      <c r="C8" s="180">
        <v>3</v>
      </c>
      <c r="D8" s="180">
        <v>4</v>
      </c>
      <c r="E8" s="180">
        <v>5</v>
      </c>
      <c r="F8" s="180">
        <v>6</v>
      </c>
      <c r="G8" s="180">
        <v>7</v>
      </c>
      <c r="H8" s="180">
        <v>8</v>
      </c>
      <c r="I8" s="180">
        <v>9</v>
      </c>
      <c r="J8" s="180">
        <v>10</v>
      </c>
    </row>
    <row r="9" spans="1:10" ht="7.5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</row>
    <row r="10" spans="1:10" ht="12.75">
      <c r="A10" s="182" t="s">
        <v>107</v>
      </c>
      <c r="B10" s="183" t="s">
        <v>9</v>
      </c>
      <c r="C10" s="184" t="s">
        <v>173</v>
      </c>
      <c r="D10" s="185" t="s">
        <v>174</v>
      </c>
      <c r="E10" s="186">
        <v>1938000</v>
      </c>
      <c r="F10" s="186">
        <v>160000</v>
      </c>
      <c r="G10" s="186">
        <v>160000</v>
      </c>
      <c r="H10" s="186">
        <v>0</v>
      </c>
      <c r="I10" s="186">
        <v>61675.7</v>
      </c>
      <c r="J10" s="187">
        <f>SUM(I10/F10)*100</f>
        <v>38.5473125</v>
      </c>
    </row>
    <row r="11" spans="1:10" ht="12.75">
      <c r="A11" s="182"/>
      <c r="B11" s="183"/>
      <c r="C11" s="184"/>
      <c r="D11" s="188" t="s">
        <v>175</v>
      </c>
      <c r="E11" s="186"/>
      <c r="F11" s="186"/>
      <c r="G11" s="186"/>
      <c r="H11" s="186"/>
      <c r="I11" s="186"/>
      <c r="J11" s="186"/>
    </row>
    <row r="12" spans="1:10" ht="12.75">
      <c r="A12" s="182"/>
      <c r="B12" s="183"/>
      <c r="C12" s="184"/>
      <c r="D12" s="188" t="s">
        <v>176</v>
      </c>
      <c r="E12" s="186"/>
      <c r="F12" s="186"/>
      <c r="G12" s="186"/>
      <c r="H12" s="186"/>
      <c r="I12" s="186"/>
      <c r="J12" s="186"/>
    </row>
    <row r="13" spans="1:10" ht="12.75">
      <c r="A13" s="182"/>
      <c r="B13" s="182"/>
      <c r="C13" s="182"/>
      <c r="D13" s="189" t="s">
        <v>177</v>
      </c>
      <c r="E13" s="186"/>
      <c r="F13" s="186"/>
      <c r="G13" s="186"/>
      <c r="H13" s="186"/>
      <c r="I13" s="186"/>
      <c r="J13" s="186"/>
    </row>
    <row r="14" spans="1:10" ht="7.5" customHeight="1">
      <c r="A14" s="190"/>
      <c r="B14" s="191"/>
      <c r="C14" s="192"/>
      <c r="D14" s="193"/>
      <c r="E14" s="194"/>
      <c r="F14" s="194"/>
      <c r="G14" s="194"/>
      <c r="H14" s="194"/>
      <c r="I14" s="194"/>
      <c r="J14" s="194"/>
    </row>
    <row r="15" spans="1:10" ht="12.75">
      <c r="A15" s="182" t="s">
        <v>100</v>
      </c>
      <c r="B15" s="195">
        <v>600</v>
      </c>
      <c r="C15" s="184">
        <v>60016</v>
      </c>
      <c r="D15" s="196" t="s">
        <v>178</v>
      </c>
      <c r="E15" s="197">
        <v>830000</v>
      </c>
      <c r="F15" s="197">
        <v>45000</v>
      </c>
      <c r="G15" s="198">
        <v>45000</v>
      </c>
      <c r="H15" s="197"/>
      <c r="I15" s="186">
        <v>4392</v>
      </c>
      <c r="J15" s="187">
        <f>SUM(I15/F15)*100</f>
        <v>9.76</v>
      </c>
    </row>
    <row r="16" spans="1:10" ht="12.75">
      <c r="A16" s="182"/>
      <c r="B16" s="195"/>
      <c r="C16" s="184"/>
      <c r="D16" s="196"/>
      <c r="E16" s="197"/>
      <c r="F16" s="197"/>
      <c r="G16" s="198"/>
      <c r="H16" s="199">
        <v>0</v>
      </c>
      <c r="I16" s="186"/>
      <c r="J16" s="186"/>
    </row>
    <row r="17" spans="1:10" ht="12.75">
      <c r="A17" s="182"/>
      <c r="B17" s="182"/>
      <c r="C17" s="184"/>
      <c r="D17" s="200" t="s">
        <v>179</v>
      </c>
      <c r="E17" s="197"/>
      <c r="F17" s="197"/>
      <c r="G17" s="198"/>
      <c r="H17" s="199"/>
      <c r="I17" s="186"/>
      <c r="J17" s="186"/>
    </row>
    <row r="18" spans="1:10" ht="12.75">
      <c r="A18" s="182"/>
      <c r="B18" s="195"/>
      <c r="C18" s="184"/>
      <c r="E18" s="197"/>
      <c r="F18" s="197"/>
      <c r="G18" s="198"/>
      <c r="H18" s="201"/>
      <c r="I18" s="186"/>
      <c r="J18" s="186"/>
    </row>
    <row r="19" spans="1:10" ht="7.5" customHeight="1">
      <c r="A19" s="202"/>
      <c r="B19" s="192"/>
      <c r="C19" s="203"/>
      <c r="D19" s="204"/>
      <c r="E19" s="194"/>
      <c r="F19" s="194"/>
      <c r="G19" s="205"/>
      <c r="H19" s="194"/>
      <c r="I19" s="194"/>
      <c r="J19" s="206"/>
    </row>
    <row r="20" spans="1:10" ht="12.75">
      <c r="A20" s="182" t="s">
        <v>101</v>
      </c>
      <c r="B20" s="184">
        <v>700</v>
      </c>
      <c r="C20" s="207">
        <v>70005</v>
      </c>
      <c r="D20" s="208" t="s">
        <v>180</v>
      </c>
      <c r="E20" s="186">
        <v>1540549</v>
      </c>
      <c r="F20" s="186">
        <v>10000</v>
      </c>
      <c r="G20" s="186">
        <v>10000</v>
      </c>
      <c r="H20" s="186">
        <v>0</v>
      </c>
      <c r="I20" s="186">
        <v>147.38</v>
      </c>
      <c r="J20" s="187">
        <f>SUM(I20/F20)*100</f>
        <v>1.4738</v>
      </c>
    </row>
    <row r="21" spans="1:10" ht="12.75">
      <c r="A21" s="182"/>
      <c r="B21" s="184"/>
      <c r="C21" s="207"/>
      <c r="D21" s="209" t="s">
        <v>179</v>
      </c>
      <c r="E21" s="186"/>
      <c r="F21" s="186"/>
      <c r="G21" s="186"/>
      <c r="H21" s="186"/>
      <c r="I21" s="186"/>
      <c r="J21" s="186"/>
    </row>
    <row r="22" spans="1:10" ht="7.5" customHeight="1">
      <c r="A22" s="190"/>
      <c r="B22" s="184"/>
      <c r="C22" s="207"/>
      <c r="D22" s="210"/>
      <c r="E22" s="194"/>
      <c r="F22" s="194"/>
      <c r="G22" s="194"/>
      <c r="H22" s="194"/>
      <c r="I22" s="194"/>
      <c r="J22" s="194"/>
    </row>
    <row r="23" spans="1:10" ht="12.75">
      <c r="A23" s="211" t="s">
        <v>181</v>
      </c>
      <c r="B23" s="184"/>
      <c r="C23" s="207"/>
      <c r="D23" s="208" t="s">
        <v>182</v>
      </c>
      <c r="E23" s="199">
        <v>300000</v>
      </c>
      <c r="F23" s="199">
        <v>15000</v>
      </c>
      <c r="G23" s="198">
        <v>15000</v>
      </c>
      <c r="H23" s="199">
        <v>0</v>
      </c>
      <c r="I23" s="199">
        <v>0</v>
      </c>
      <c r="J23" s="212"/>
    </row>
    <row r="24" spans="1:10" ht="12.75">
      <c r="A24" s="213"/>
      <c r="B24" s="184"/>
      <c r="C24" s="184"/>
      <c r="D24" s="209" t="s">
        <v>183</v>
      </c>
      <c r="E24" s="199"/>
      <c r="F24" s="199"/>
      <c r="G24" s="198"/>
      <c r="H24" s="199"/>
      <c r="I24" s="199"/>
      <c r="J24" s="212"/>
    </row>
    <row r="25" spans="1:10" ht="7.5" customHeight="1">
      <c r="A25" s="214"/>
      <c r="B25" s="203"/>
      <c r="C25" s="203"/>
      <c r="D25" s="215"/>
      <c r="E25" s="194"/>
      <c r="F25" s="194"/>
      <c r="G25" s="205"/>
      <c r="H25" s="194"/>
      <c r="I25" s="194"/>
      <c r="J25" s="206"/>
    </row>
    <row r="26" spans="1:10" ht="12.75">
      <c r="A26" s="182" t="s">
        <v>184</v>
      </c>
      <c r="B26" s="184">
        <v>801</v>
      </c>
      <c r="C26" s="207">
        <v>80101</v>
      </c>
      <c r="D26" s="208" t="s">
        <v>185</v>
      </c>
      <c r="E26" s="186">
        <v>1500000</v>
      </c>
      <c r="F26" s="186">
        <v>40000</v>
      </c>
      <c r="G26" s="186">
        <v>40000</v>
      </c>
      <c r="H26" s="186">
        <v>0</v>
      </c>
      <c r="I26" s="186">
        <v>0</v>
      </c>
      <c r="J26" s="186"/>
    </row>
    <row r="27" spans="1:10" ht="12.75">
      <c r="A27" s="182"/>
      <c r="B27" s="184"/>
      <c r="C27" s="207"/>
      <c r="D27" s="209" t="s">
        <v>183</v>
      </c>
      <c r="E27" s="186"/>
      <c r="F27" s="186"/>
      <c r="G27" s="186"/>
      <c r="H27" s="186"/>
      <c r="I27" s="186"/>
      <c r="J27" s="186"/>
    </row>
    <row r="28" spans="1:10" ht="12.75">
      <c r="A28" s="216"/>
      <c r="B28" s="217"/>
      <c r="C28" s="217"/>
      <c r="D28" s="218"/>
      <c r="E28" s="219"/>
      <c r="F28" s="219"/>
      <c r="G28" s="219"/>
      <c r="H28" s="219"/>
      <c r="I28" s="219"/>
      <c r="J28" s="220"/>
    </row>
    <row r="29" spans="1:10" ht="12.75">
      <c r="A29" s="221" t="s">
        <v>159</v>
      </c>
      <c r="B29" s="221"/>
      <c r="C29" s="221"/>
      <c r="D29" s="221"/>
      <c r="E29" s="222">
        <f>SUM(E10+E15+E20+E23+E26)</f>
        <v>6108549</v>
      </c>
      <c r="F29" s="222">
        <f>SUM(F10+F15+F20+F23+F26)</f>
        <v>270000</v>
      </c>
      <c r="G29" s="222">
        <f>SUM(G10+G15+G20+G23+G26)</f>
        <v>270000</v>
      </c>
      <c r="H29" s="222">
        <f>SUM(H13:H28)</f>
        <v>0</v>
      </c>
      <c r="I29" s="222">
        <f>SUM(I10+I15+I20+I23+I26)</f>
        <v>66215.08</v>
      </c>
      <c r="J29" s="223">
        <f>SUM(I29/G29)*100</f>
        <v>24.5241037037037</v>
      </c>
    </row>
    <row r="31" spans="1:10" ht="15" customHeight="1">
      <c r="A31" s="224" t="s">
        <v>186</v>
      </c>
      <c r="B31" s="224"/>
      <c r="C31" s="224"/>
      <c r="D31" s="224"/>
      <c r="E31" s="224"/>
      <c r="F31" s="224"/>
      <c r="G31" s="224"/>
      <c r="H31" s="224"/>
      <c r="I31" s="224"/>
      <c r="J31" s="224"/>
    </row>
    <row r="32" spans="1:8" ht="18" customHeight="1">
      <c r="A32" s="225" t="s">
        <v>187</v>
      </c>
      <c r="B32" s="225"/>
      <c r="C32" s="225"/>
      <c r="D32" s="225"/>
      <c r="E32" s="225"/>
      <c r="F32" s="225"/>
      <c r="G32" s="225"/>
      <c r="H32" s="225"/>
    </row>
    <row r="33" spans="1:8" ht="17.25" customHeight="1">
      <c r="A33" s="224" t="s">
        <v>188</v>
      </c>
      <c r="B33" s="224"/>
      <c r="C33" s="224"/>
      <c r="D33" s="224"/>
      <c r="E33" s="224"/>
      <c r="F33" s="224"/>
      <c r="G33" s="224"/>
      <c r="H33" s="224"/>
    </row>
    <row r="34" spans="1:10" ht="16.5" customHeight="1">
      <c r="A34" s="224" t="s">
        <v>189</v>
      </c>
      <c r="B34" s="224"/>
      <c r="C34" s="224"/>
      <c r="D34" s="224"/>
      <c r="E34" s="224"/>
      <c r="F34" s="224"/>
      <c r="G34" s="224"/>
      <c r="H34" s="224"/>
      <c r="I34" s="224"/>
      <c r="J34" s="224"/>
    </row>
    <row r="35" spans="1:10" ht="17.25" customHeight="1">
      <c r="A35" s="224" t="s">
        <v>190</v>
      </c>
      <c r="B35" s="224"/>
      <c r="C35" s="224"/>
      <c r="D35" s="224"/>
      <c r="E35" s="224"/>
      <c r="F35" s="224"/>
      <c r="G35" s="224"/>
      <c r="H35" s="224"/>
      <c r="I35" s="224"/>
      <c r="J35" s="224"/>
    </row>
  </sheetData>
  <mergeCells count="64">
    <mergeCell ref="B1:J1"/>
    <mergeCell ref="A3:A7"/>
    <mergeCell ref="B3:B7"/>
    <mergeCell ref="C3:C7"/>
    <mergeCell ref="D3:D7"/>
    <mergeCell ref="E3:E7"/>
    <mergeCell ref="F3:H3"/>
    <mergeCell ref="I3:J3"/>
    <mergeCell ref="F4:F5"/>
    <mergeCell ref="G4:H4"/>
    <mergeCell ref="I4:I7"/>
    <mergeCell ref="J4:J7"/>
    <mergeCell ref="G5:G7"/>
    <mergeCell ref="H5:H7"/>
    <mergeCell ref="F6:F7"/>
    <mergeCell ref="A10:A13"/>
    <mergeCell ref="B10:B13"/>
    <mergeCell ref="C10:C13"/>
    <mergeCell ref="E10:E13"/>
    <mergeCell ref="F10:F13"/>
    <mergeCell ref="G10:G13"/>
    <mergeCell ref="H10:H13"/>
    <mergeCell ref="I10:I13"/>
    <mergeCell ref="J10:J13"/>
    <mergeCell ref="A15:A18"/>
    <mergeCell ref="B15:B18"/>
    <mergeCell ref="C15:C18"/>
    <mergeCell ref="D15:D16"/>
    <mergeCell ref="E15:E18"/>
    <mergeCell ref="F15:F18"/>
    <mergeCell ref="G15:G18"/>
    <mergeCell ref="I15:I18"/>
    <mergeCell ref="J15:J18"/>
    <mergeCell ref="H16:H17"/>
    <mergeCell ref="A20:A21"/>
    <mergeCell ref="B20:B24"/>
    <mergeCell ref="C20:C24"/>
    <mergeCell ref="E20:E21"/>
    <mergeCell ref="F20:F21"/>
    <mergeCell ref="G20:G21"/>
    <mergeCell ref="H20:H21"/>
    <mergeCell ref="I20:I21"/>
    <mergeCell ref="J20:J21"/>
    <mergeCell ref="E23:E24"/>
    <mergeCell ref="F23:F24"/>
    <mergeCell ref="G23:G24"/>
    <mergeCell ref="H23:H24"/>
    <mergeCell ref="I23:I24"/>
    <mergeCell ref="J23:J24"/>
    <mergeCell ref="A26:A27"/>
    <mergeCell ref="B26:B27"/>
    <mergeCell ref="C26:C27"/>
    <mergeCell ref="E26:E27"/>
    <mergeCell ref="F26:F27"/>
    <mergeCell ref="G26:G27"/>
    <mergeCell ref="H26:H27"/>
    <mergeCell ref="I26:I27"/>
    <mergeCell ref="J26:J27"/>
    <mergeCell ref="A29:D29"/>
    <mergeCell ref="A31:J31"/>
    <mergeCell ref="A32:H32"/>
    <mergeCell ref="A33:H33"/>
    <mergeCell ref="A34:J34"/>
    <mergeCell ref="A35:J35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4"/>
  <sheetViews>
    <sheetView workbookViewId="0" topLeftCell="A40">
      <selection activeCell="D30" sqref="D30"/>
    </sheetView>
  </sheetViews>
  <sheetFormatPr defaultColWidth="9.00390625" defaultRowHeight="12.75"/>
  <cols>
    <col min="1" max="1" width="6.625" style="0" customWidth="1"/>
    <col min="2" max="2" width="9.25390625" style="0" customWidth="1"/>
    <col min="3" max="3" width="42.50390625" style="0" customWidth="1"/>
    <col min="4" max="4" width="14.50390625" style="0" customWidth="1"/>
    <col min="5" max="5" width="14.625" style="0" customWidth="1"/>
    <col min="6" max="6" width="5.75390625" style="0" customWidth="1"/>
  </cols>
  <sheetData>
    <row r="1" spans="1:6" ht="14.25" customHeight="1">
      <c r="A1" s="1"/>
      <c r="B1" s="1"/>
      <c r="C1" s="1"/>
      <c r="D1" s="1"/>
      <c r="E1" s="1" t="s">
        <v>191</v>
      </c>
      <c r="F1" s="1"/>
    </row>
    <row r="2" spans="1:6" ht="18" customHeight="1">
      <c r="A2" s="1"/>
      <c r="B2" s="3" t="s">
        <v>192</v>
      </c>
      <c r="C2" s="226" t="s">
        <v>193</v>
      </c>
      <c r="D2" s="1"/>
      <c r="E2" s="1"/>
      <c r="F2" s="1"/>
    </row>
    <row r="3" spans="1:6" ht="12.75">
      <c r="A3" s="5"/>
      <c r="B3" s="5"/>
      <c r="C3" s="5"/>
      <c r="D3" s="5"/>
      <c r="E3" s="5"/>
      <c r="F3" s="5"/>
    </row>
    <row r="4" spans="1:6" ht="12.75">
      <c r="A4" s="227"/>
      <c r="B4" s="8"/>
      <c r="C4" s="98"/>
      <c r="D4" s="8" t="s">
        <v>3</v>
      </c>
      <c r="E4" s="8" t="s">
        <v>4</v>
      </c>
      <c r="F4" s="228"/>
    </row>
    <row r="5" spans="1:6" ht="12.75">
      <c r="A5" s="229" t="s">
        <v>5</v>
      </c>
      <c r="B5" s="12" t="s">
        <v>194</v>
      </c>
      <c r="C5" s="12" t="s">
        <v>6</v>
      </c>
      <c r="D5" s="14" t="s">
        <v>7</v>
      </c>
      <c r="E5" s="14"/>
      <c r="F5" s="230" t="s">
        <v>8</v>
      </c>
    </row>
    <row r="6" spans="1:6" ht="15" customHeight="1">
      <c r="A6" s="231"/>
      <c r="B6" s="232"/>
      <c r="C6" s="17"/>
      <c r="D6" s="17"/>
      <c r="E6" s="17"/>
      <c r="F6" s="233"/>
    </row>
    <row r="7" spans="1:6" ht="15.75" customHeight="1">
      <c r="A7" s="63" t="s">
        <v>9</v>
      </c>
      <c r="B7" s="234"/>
      <c r="C7" s="235" t="s">
        <v>10</v>
      </c>
      <c r="D7" s="236">
        <f>SUM(D8+D13+D16)</f>
        <v>220747.44</v>
      </c>
      <c r="E7" s="236">
        <f>SUM(E8+E13+E16)</f>
        <v>112619.23</v>
      </c>
      <c r="F7" s="237">
        <f>E7/D7*100</f>
        <v>51.01723036969308</v>
      </c>
    </row>
    <row r="8" spans="1:6" ht="15" customHeight="1">
      <c r="A8" s="238"/>
      <c r="B8" s="239" t="s">
        <v>173</v>
      </c>
      <c r="C8" s="240" t="s">
        <v>195</v>
      </c>
      <c r="D8" s="74">
        <f>SUM(D10:D11)</f>
        <v>174000</v>
      </c>
      <c r="E8" s="74">
        <f>SUM(E10:E11)</f>
        <v>68869.7</v>
      </c>
      <c r="F8" s="237">
        <f>E8/D8*100</f>
        <v>39.58028735632183</v>
      </c>
    </row>
    <row r="9" spans="1:6" ht="18" customHeight="1">
      <c r="A9" s="238"/>
      <c r="B9" s="239"/>
      <c r="C9" s="240"/>
      <c r="D9" s="74"/>
      <c r="E9" s="74"/>
      <c r="F9" s="237"/>
    </row>
    <row r="10" spans="1:6" ht="12.75">
      <c r="A10" s="238"/>
      <c r="B10" s="241"/>
      <c r="C10" s="242" t="s">
        <v>196</v>
      </c>
      <c r="D10" s="27">
        <v>160000</v>
      </c>
      <c r="E10" s="27">
        <v>61675.7</v>
      </c>
      <c r="F10" s="243">
        <f>E10/D10*100</f>
        <v>38.5473125</v>
      </c>
    </row>
    <row r="11" spans="1:6" ht="12.75">
      <c r="A11" s="238"/>
      <c r="B11" s="241"/>
      <c r="C11" s="242" t="s">
        <v>197</v>
      </c>
      <c r="D11" s="27">
        <v>14000</v>
      </c>
      <c r="E11" s="27">
        <v>7194</v>
      </c>
      <c r="F11" s="243">
        <f>E11/D11*100</f>
        <v>51.38571428571429</v>
      </c>
    </row>
    <row r="12" spans="1:6" ht="12.75">
      <c r="A12" s="238"/>
      <c r="B12" s="241"/>
      <c r="C12" s="242" t="s">
        <v>115</v>
      </c>
      <c r="D12" s="27">
        <v>14000</v>
      </c>
      <c r="E12" s="27">
        <v>7194</v>
      </c>
      <c r="F12" s="244"/>
    </row>
    <row r="13" spans="1:6" ht="12.75">
      <c r="A13" s="238"/>
      <c r="B13" s="239" t="s">
        <v>198</v>
      </c>
      <c r="C13" s="245" t="s">
        <v>199</v>
      </c>
      <c r="D13" s="246">
        <f>SUM(D15)</f>
        <v>6400</v>
      </c>
      <c r="E13" s="246">
        <f>SUM(E15)</f>
        <v>3438.09</v>
      </c>
      <c r="F13" s="243">
        <f>E13/D13*100</f>
        <v>53.72015625000001</v>
      </c>
    </row>
    <row r="14" spans="1:6" ht="12.75">
      <c r="A14" s="238"/>
      <c r="B14" s="239"/>
      <c r="C14" s="242" t="s">
        <v>197</v>
      </c>
      <c r="D14" s="27">
        <v>6400</v>
      </c>
      <c r="E14" s="27">
        <v>3438.09</v>
      </c>
      <c r="F14" s="243"/>
    </row>
    <row r="15" spans="1:6" ht="12.75">
      <c r="A15" s="238"/>
      <c r="B15" s="241"/>
      <c r="C15" s="242" t="s">
        <v>115</v>
      </c>
      <c r="D15" s="27">
        <v>6400</v>
      </c>
      <c r="E15" s="27">
        <v>3438.09</v>
      </c>
      <c r="F15" s="244"/>
    </row>
    <row r="16" spans="1:6" ht="12.75">
      <c r="A16" s="238"/>
      <c r="B16" s="239" t="s">
        <v>200</v>
      </c>
      <c r="C16" s="245" t="s">
        <v>201</v>
      </c>
      <c r="D16" s="246">
        <f>SUM(D17)</f>
        <v>40347.44</v>
      </c>
      <c r="E16" s="246">
        <f>SUM(E17)</f>
        <v>40311.44</v>
      </c>
      <c r="F16" s="243">
        <f>E16/D16*100</f>
        <v>99.9107750082781</v>
      </c>
    </row>
    <row r="17" spans="1:6" ht="12.75">
      <c r="A17" s="238"/>
      <c r="B17" s="241"/>
      <c r="C17" s="242" t="s">
        <v>197</v>
      </c>
      <c r="D17" s="27">
        <f>SUM(D18:D20)</f>
        <v>40347.44</v>
      </c>
      <c r="E17" s="27">
        <f>SUM(E18+E19+E20)</f>
        <v>40311.44</v>
      </c>
      <c r="F17" s="244"/>
    </row>
    <row r="18" spans="1:6" ht="12.75">
      <c r="A18" s="238"/>
      <c r="B18" s="241"/>
      <c r="C18" s="242" t="s">
        <v>202</v>
      </c>
      <c r="D18" s="27">
        <v>300</v>
      </c>
      <c r="E18" s="27">
        <v>300</v>
      </c>
      <c r="F18" s="244"/>
    </row>
    <row r="19" spans="1:6" ht="12.75">
      <c r="A19" s="238"/>
      <c r="B19" s="241"/>
      <c r="C19" s="242" t="s">
        <v>114</v>
      </c>
      <c r="D19" s="27">
        <v>58.65</v>
      </c>
      <c r="E19" s="27">
        <v>58.65</v>
      </c>
      <c r="F19" s="244"/>
    </row>
    <row r="20" spans="1:6" ht="12.75">
      <c r="A20" s="238"/>
      <c r="B20" s="241"/>
      <c r="C20" s="242" t="s">
        <v>115</v>
      </c>
      <c r="D20" s="27">
        <v>39988.79</v>
      </c>
      <c r="E20" s="27">
        <v>39952.79</v>
      </c>
      <c r="F20" s="244"/>
    </row>
    <row r="21" spans="1:6" ht="12.75">
      <c r="A21" s="63">
        <v>400</v>
      </c>
      <c r="B21" s="234"/>
      <c r="C21" s="247" t="s">
        <v>17</v>
      </c>
      <c r="D21" s="236">
        <f>SUM(D23)</f>
        <v>58405</v>
      </c>
      <c r="E21" s="236">
        <f>SUM(E23)</f>
        <v>25021.71</v>
      </c>
      <c r="F21" s="237">
        <f>E21/D21*100</f>
        <v>42.84172587963359</v>
      </c>
    </row>
    <row r="22" spans="1:6" ht="12.75">
      <c r="A22" s="248"/>
      <c r="B22" s="234"/>
      <c r="C22" s="247" t="s">
        <v>203</v>
      </c>
      <c r="D22" s="249"/>
      <c r="E22" s="249"/>
      <c r="F22" s="244"/>
    </row>
    <row r="23" spans="1:6" ht="12.75">
      <c r="A23" s="250"/>
      <c r="B23" s="239">
        <v>40002</v>
      </c>
      <c r="C23" s="251" t="s">
        <v>204</v>
      </c>
      <c r="D23" s="246">
        <f>SUM(D24)</f>
        <v>58405</v>
      </c>
      <c r="E23" s="246">
        <f>SUM(E24)</f>
        <v>25021.71</v>
      </c>
      <c r="F23" s="243"/>
    </row>
    <row r="24" spans="1:6" ht="12.75">
      <c r="A24" s="252"/>
      <c r="B24" s="241"/>
      <c r="C24" s="242" t="s">
        <v>197</v>
      </c>
      <c r="D24" s="27">
        <f>SUM(D25:D27)</f>
        <v>58405</v>
      </c>
      <c r="E24" s="27">
        <f>SUM(E25:E27)</f>
        <v>25021.71</v>
      </c>
      <c r="F24" s="244"/>
    </row>
    <row r="25" spans="1:6" ht="12.75">
      <c r="A25" s="252"/>
      <c r="B25" s="241"/>
      <c r="C25" s="242" t="s">
        <v>202</v>
      </c>
      <c r="D25" s="27">
        <v>17093</v>
      </c>
      <c r="E25" s="27">
        <v>8653.72</v>
      </c>
      <c r="F25" s="244"/>
    </row>
    <row r="26" spans="1:6" ht="12.75">
      <c r="A26" s="252"/>
      <c r="B26" s="241"/>
      <c r="C26" s="242" t="s">
        <v>114</v>
      </c>
      <c r="D26" s="27">
        <v>3342</v>
      </c>
      <c r="E26" s="27">
        <v>1696.26</v>
      </c>
      <c r="F26" s="244"/>
    </row>
    <row r="27" spans="1:6" ht="12.75">
      <c r="A27" s="116"/>
      <c r="B27" s="4"/>
      <c r="C27" s="242" t="s">
        <v>115</v>
      </c>
      <c r="D27" s="27">
        <v>37970</v>
      </c>
      <c r="E27" s="27">
        <v>14671.73</v>
      </c>
      <c r="F27" s="244"/>
    </row>
    <row r="28" spans="1:6" ht="12.75">
      <c r="A28" s="63">
        <v>600</v>
      </c>
      <c r="B28" s="234"/>
      <c r="C28" s="253" t="s">
        <v>20</v>
      </c>
      <c r="D28" s="236">
        <f>SUM(D29)</f>
        <v>689544</v>
      </c>
      <c r="E28" s="236">
        <f>SUM(E29)</f>
        <v>78133.67000000001</v>
      </c>
      <c r="F28" s="237">
        <f>E28/D28*100</f>
        <v>11.331208740849027</v>
      </c>
    </row>
    <row r="29" spans="1:6" ht="12.75">
      <c r="A29" s="250"/>
      <c r="B29" s="239">
        <v>60016</v>
      </c>
      <c r="C29" s="245" t="s">
        <v>205</v>
      </c>
      <c r="D29" s="254">
        <f>SUM(D31+D30)</f>
        <v>689544</v>
      </c>
      <c r="E29" s="254">
        <f>SUM(E31+E30)</f>
        <v>78133.67000000001</v>
      </c>
      <c r="F29" s="243"/>
    </row>
    <row r="30" spans="1:6" ht="12.75">
      <c r="A30" s="250"/>
      <c r="B30" s="239"/>
      <c r="C30" s="255" t="s">
        <v>206</v>
      </c>
      <c r="D30" s="254">
        <v>591000</v>
      </c>
      <c r="E30" s="254">
        <v>9593.32</v>
      </c>
      <c r="F30" s="243">
        <f>E30/D30*100</f>
        <v>1.6232351945854484</v>
      </c>
    </row>
    <row r="31" spans="1:6" ht="12.75">
      <c r="A31" s="116"/>
      <c r="B31" s="241"/>
      <c r="C31" s="242" t="s">
        <v>197</v>
      </c>
      <c r="D31" s="27">
        <f>SUM(D32:D34)</f>
        <v>98544</v>
      </c>
      <c r="E31" s="27">
        <f>SUM(E32+E33+E34)</f>
        <v>68540.35</v>
      </c>
      <c r="F31" s="243">
        <f>E31/D31*100</f>
        <v>69.55304229582725</v>
      </c>
    </row>
    <row r="32" spans="1:6" ht="12.75">
      <c r="A32" s="116"/>
      <c r="B32" s="241"/>
      <c r="C32" s="242" t="s">
        <v>202</v>
      </c>
      <c r="D32" s="27">
        <v>32835</v>
      </c>
      <c r="E32" s="27">
        <v>15241.28</v>
      </c>
      <c r="F32" s="244"/>
    </row>
    <row r="33" spans="1:6" ht="12.75">
      <c r="A33" s="252"/>
      <c r="B33" s="241"/>
      <c r="C33" s="242" t="s">
        <v>114</v>
      </c>
      <c r="D33" s="27">
        <v>6421</v>
      </c>
      <c r="E33" s="27">
        <v>2879.45</v>
      </c>
      <c r="F33" s="244"/>
    </row>
    <row r="34" spans="1:6" ht="14.25" customHeight="1">
      <c r="A34" s="252"/>
      <c r="B34" s="241"/>
      <c r="C34" s="242" t="s">
        <v>115</v>
      </c>
      <c r="D34" s="27">
        <v>59288</v>
      </c>
      <c r="E34" s="27">
        <v>50419.62</v>
      </c>
      <c r="F34" s="244"/>
    </row>
    <row r="35" spans="1:6" ht="12.75">
      <c r="A35" s="63">
        <v>700</v>
      </c>
      <c r="B35" s="234"/>
      <c r="C35" s="247" t="s">
        <v>22</v>
      </c>
      <c r="D35" s="236">
        <f>SUM(D36)</f>
        <v>264134</v>
      </c>
      <c r="E35" s="236">
        <f>SUM(E36)</f>
        <v>92872.95</v>
      </c>
      <c r="F35" s="237">
        <f>E35/D35*100</f>
        <v>35.16130070343083</v>
      </c>
    </row>
    <row r="36" spans="1:6" ht="12.75">
      <c r="A36" s="250"/>
      <c r="B36" s="239">
        <v>70005</v>
      </c>
      <c r="C36" s="245" t="s">
        <v>207</v>
      </c>
      <c r="D36" s="71">
        <f>SUM(D37+D38)</f>
        <v>264134</v>
      </c>
      <c r="E36" s="71">
        <f>SUM(E37:E38)</f>
        <v>92872.95</v>
      </c>
      <c r="F36" s="243"/>
    </row>
    <row r="37" spans="1:6" ht="12.75">
      <c r="A37" s="250"/>
      <c r="B37" s="239"/>
      <c r="C37" s="242" t="s">
        <v>206</v>
      </c>
      <c r="D37" s="27">
        <v>187000</v>
      </c>
      <c r="E37" s="27">
        <v>59179.03</v>
      </c>
      <c r="F37" s="243">
        <f>E37/D37*100</f>
        <v>31.64654010695187</v>
      </c>
    </row>
    <row r="38" spans="1:6" ht="12.75">
      <c r="A38" s="116"/>
      <c r="B38" s="241"/>
      <c r="C38" s="242" t="s">
        <v>197</v>
      </c>
      <c r="D38" s="27">
        <f>SUM(D39:D41)</f>
        <v>77134</v>
      </c>
      <c r="E38" s="27">
        <f>SUM(E39:E41)</f>
        <v>33693.92</v>
      </c>
      <c r="F38" s="243">
        <f>E38/D38*100</f>
        <v>43.682319081079676</v>
      </c>
    </row>
    <row r="39" spans="1:6" ht="12.75">
      <c r="A39" s="116"/>
      <c r="B39" s="241"/>
      <c r="C39" s="242" t="s">
        <v>113</v>
      </c>
      <c r="D39" s="27">
        <v>3200</v>
      </c>
      <c r="E39" s="27">
        <v>2400</v>
      </c>
      <c r="F39" s="244"/>
    </row>
    <row r="40" spans="1:6" ht="12.75">
      <c r="A40" s="116"/>
      <c r="B40" s="241"/>
      <c r="C40" s="242" t="s">
        <v>114</v>
      </c>
      <c r="D40" s="27">
        <v>434</v>
      </c>
      <c r="E40" s="27">
        <v>224.52</v>
      </c>
      <c r="F40" s="244"/>
    </row>
    <row r="41" spans="1:6" ht="13.5" customHeight="1">
      <c r="A41" s="116"/>
      <c r="B41" s="241"/>
      <c r="C41" s="242" t="s">
        <v>115</v>
      </c>
      <c r="D41" s="27">
        <v>73500</v>
      </c>
      <c r="E41" s="27">
        <v>31069.4</v>
      </c>
      <c r="F41" s="244"/>
    </row>
    <row r="42" spans="1:6" ht="12.75">
      <c r="A42" s="63">
        <v>710</v>
      </c>
      <c r="B42" s="235"/>
      <c r="C42" s="247" t="s">
        <v>208</v>
      </c>
      <c r="D42" s="236">
        <f>SUM(D43)</f>
        <v>21000</v>
      </c>
      <c r="E42" s="236">
        <f>SUM(E43)</f>
        <v>4495.2</v>
      </c>
      <c r="F42" s="237">
        <f>E42/D42*100</f>
        <v>21.405714285714282</v>
      </c>
    </row>
    <row r="43" spans="1:6" ht="12.75">
      <c r="A43" s="250"/>
      <c r="B43" s="239">
        <v>71004</v>
      </c>
      <c r="C43" s="245" t="s">
        <v>209</v>
      </c>
      <c r="D43" s="246">
        <f>SUM(D44)</f>
        <v>21000</v>
      </c>
      <c r="E43" s="246">
        <f>SUM(E44)</f>
        <v>4495.2</v>
      </c>
      <c r="F43" s="243">
        <f>E43/D43*100</f>
        <v>21.405714285714282</v>
      </c>
    </row>
    <row r="44" spans="1:6" ht="12.75">
      <c r="A44" s="116"/>
      <c r="B44" s="241"/>
      <c r="C44" s="242" t="s">
        <v>197</v>
      </c>
      <c r="D44" s="27">
        <f>SUM(D45:D46)</f>
        <v>21000</v>
      </c>
      <c r="E44" s="27">
        <f>SUM(E45:E46)</f>
        <v>4495.2</v>
      </c>
      <c r="F44" s="244"/>
    </row>
    <row r="45" spans="1:6" ht="14.25" customHeight="1">
      <c r="A45" s="116"/>
      <c r="B45" s="241"/>
      <c r="C45" s="242" t="s">
        <v>113</v>
      </c>
      <c r="D45" s="27">
        <v>20000</v>
      </c>
      <c r="E45" s="27">
        <v>3722</v>
      </c>
      <c r="F45" s="244"/>
    </row>
    <row r="46" spans="1:6" ht="14.25" customHeight="1">
      <c r="A46" s="116"/>
      <c r="B46" s="241"/>
      <c r="C46" s="242" t="s">
        <v>115</v>
      </c>
      <c r="D46" s="27">
        <v>1000</v>
      </c>
      <c r="E46" s="27">
        <v>773.2</v>
      </c>
      <c r="F46" s="244"/>
    </row>
    <row r="47" spans="1:6" ht="12.75">
      <c r="A47" s="63">
        <v>750</v>
      </c>
      <c r="B47" s="234"/>
      <c r="C47" s="247" t="s">
        <v>26</v>
      </c>
      <c r="D47" s="236">
        <f>SUM(D48+D56+D59+D65+D69)</f>
        <v>869847</v>
      </c>
      <c r="E47" s="236">
        <f>SUM(E48+E56+E59+E65+E69)</f>
        <v>408346.7400000001</v>
      </c>
      <c r="F47" s="237">
        <f>E47/D47*100</f>
        <v>46.94466268205789</v>
      </c>
    </row>
    <row r="48" spans="1:6" ht="12.75">
      <c r="A48" s="250"/>
      <c r="B48" s="239">
        <v>75011</v>
      </c>
      <c r="C48" s="251" t="s">
        <v>210</v>
      </c>
      <c r="D48" s="246">
        <f>SUM(D49)</f>
        <v>48270</v>
      </c>
      <c r="E48" s="246">
        <f>SUM(E49)</f>
        <v>23294.38</v>
      </c>
      <c r="F48" s="243"/>
    </row>
    <row r="49" spans="1:6" ht="12.75">
      <c r="A49" s="252"/>
      <c r="B49" s="241"/>
      <c r="C49" s="242" t="s">
        <v>197</v>
      </c>
      <c r="D49" s="27">
        <f>SUM(D50:D52)</f>
        <v>48270</v>
      </c>
      <c r="E49" s="27">
        <f>SUM(E50:E52)</f>
        <v>23294.38</v>
      </c>
      <c r="F49" s="244"/>
    </row>
    <row r="50" spans="1:6" ht="14.25" customHeight="1">
      <c r="A50" s="252"/>
      <c r="B50" s="241"/>
      <c r="C50" s="242" t="s">
        <v>113</v>
      </c>
      <c r="D50" s="27">
        <v>32429</v>
      </c>
      <c r="E50" s="27">
        <v>17050.15</v>
      </c>
      <c r="F50" s="244"/>
    </row>
    <row r="51" spans="1:6" ht="14.25" customHeight="1">
      <c r="A51" s="252"/>
      <c r="B51" s="241"/>
      <c r="C51" s="242" t="s">
        <v>114</v>
      </c>
      <c r="D51" s="27">
        <v>6341</v>
      </c>
      <c r="E51" s="27">
        <v>3298.93</v>
      </c>
      <c r="F51" s="244"/>
    </row>
    <row r="52" spans="1:6" ht="12.75" customHeight="1">
      <c r="A52" s="252"/>
      <c r="B52" s="241"/>
      <c r="C52" s="242" t="s">
        <v>115</v>
      </c>
      <c r="D52" s="27">
        <v>9500</v>
      </c>
      <c r="E52" s="27">
        <v>2945.3</v>
      </c>
      <c r="F52" s="244"/>
    </row>
    <row r="53" spans="1:6" ht="12.75" customHeight="1">
      <c r="A53" s="256"/>
      <c r="B53" s="256"/>
      <c r="C53" s="257"/>
      <c r="D53" s="258"/>
      <c r="E53" s="258"/>
      <c r="F53" s="259"/>
    </row>
    <row r="54" spans="1:6" ht="12.75" customHeight="1">
      <c r="A54" s="260"/>
      <c r="B54" s="260"/>
      <c r="C54" s="261"/>
      <c r="D54" s="262"/>
      <c r="E54" s="262"/>
      <c r="F54" s="263"/>
    </row>
    <row r="55" spans="1:6" ht="12.75" customHeight="1">
      <c r="A55" s="264"/>
      <c r="B55" s="264"/>
      <c r="C55" s="265"/>
      <c r="D55" s="266"/>
      <c r="E55" s="266"/>
      <c r="F55" s="267"/>
    </row>
    <row r="56" spans="1:6" ht="12.75">
      <c r="A56" s="250"/>
      <c r="B56" s="239">
        <v>75022</v>
      </c>
      <c r="C56" s="245" t="s">
        <v>211</v>
      </c>
      <c r="D56" s="246">
        <f>SUM(D57)</f>
        <v>34000</v>
      </c>
      <c r="E56" s="246">
        <f>SUM(E57)</f>
        <v>14308.4</v>
      </c>
      <c r="F56" s="243">
        <f>E56/D56*100</f>
        <v>42.0835294117647</v>
      </c>
    </row>
    <row r="57" spans="1:6" ht="12.75" customHeight="1">
      <c r="A57" s="252"/>
      <c r="B57" s="241"/>
      <c r="C57" s="242" t="s">
        <v>197</v>
      </c>
      <c r="D57" s="27">
        <f>SUM(D58)</f>
        <v>34000</v>
      </c>
      <c r="E57" s="27">
        <f>SUM(E58)</f>
        <v>14308.4</v>
      </c>
      <c r="F57" s="244"/>
    </row>
    <row r="58" spans="1:6" ht="12.75" customHeight="1">
      <c r="A58" s="252"/>
      <c r="B58" s="241"/>
      <c r="C58" s="242" t="s">
        <v>115</v>
      </c>
      <c r="D58" s="27">
        <v>34000</v>
      </c>
      <c r="E58" s="27">
        <v>14308.4</v>
      </c>
      <c r="F58" s="244"/>
    </row>
    <row r="59" spans="1:6" ht="12.75">
      <c r="A59" s="250"/>
      <c r="B59" s="239">
        <v>75023</v>
      </c>
      <c r="C59" s="268" t="s">
        <v>212</v>
      </c>
      <c r="D59" s="269">
        <f>SUM(D60:D61)</f>
        <v>758577</v>
      </c>
      <c r="E59" s="269">
        <f>SUM(E60:E61)</f>
        <v>358482.93000000005</v>
      </c>
      <c r="F59" s="243">
        <f>E59/D59*100</f>
        <v>47.25728963572585</v>
      </c>
    </row>
    <row r="60" spans="1:6" ht="12.75">
      <c r="A60" s="250"/>
      <c r="B60" s="241"/>
      <c r="C60" s="242" t="s">
        <v>206</v>
      </c>
      <c r="D60" s="27">
        <v>10000</v>
      </c>
      <c r="E60" s="27">
        <v>3961.01</v>
      </c>
      <c r="F60" s="243">
        <f>E60/D60*100</f>
        <v>39.6101</v>
      </c>
    </row>
    <row r="61" spans="1:6" ht="12.75">
      <c r="A61" s="252"/>
      <c r="B61" s="241"/>
      <c r="C61" s="242" t="s">
        <v>197</v>
      </c>
      <c r="D61" s="27">
        <f>SUM(D62:D64)</f>
        <v>748577</v>
      </c>
      <c r="E61" s="27">
        <f>SUM(E62:E64)</f>
        <v>354521.92000000004</v>
      </c>
      <c r="F61" s="243">
        <f>E61/D61*100</f>
        <v>47.359445988856194</v>
      </c>
    </row>
    <row r="62" spans="1:6" ht="12.75">
      <c r="A62" s="252"/>
      <c r="B62" s="241"/>
      <c r="C62" s="242" t="s">
        <v>113</v>
      </c>
      <c r="D62" s="27">
        <v>444792</v>
      </c>
      <c r="E62" s="27">
        <v>233738.97</v>
      </c>
      <c r="F62" s="244"/>
    </row>
    <row r="63" spans="1:6" ht="12.75">
      <c r="A63" s="252"/>
      <c r="B63" s="241"/>
      <c r="C63" s="242" t="s">
        <v>114</v>
      </c>
      <c r="D63" s="27">
        <v>82787</v>
      </c>
      <c r="E63" s="27">
        <v>43196.98</v>
      </c>
      <c r="F63" s="244"/>
    </row>
    <row r="64" spans="1:6" ht="12.75">
      <c r="A64" s="252"/>
      <c r="B64" s="241"/>
      <c r="C64" s="242" t="s">
        <v>115</v>
      </c>
      <c r="D64" s="27">
        <v>220998</v>
      </c>
      <c r="E64" s="27">
        <v>77585.97</v>
      </c>
      <c r="F64" s="244"/>
    </row>
    <row r="65" spans="1:6" ht="12.75">
      <c r="A65" s="250"/>
      <c r="B65" s="239">
        <v>75075</v>
      </c>
      <c r="C65" s="245" t="s">
        <v>213</v>
      </c>
      <c r="D65" s="246">
        <f>SUM(D66)</f>
        <v>6000</v>
      </c>
      <c r="E65" s="246">
        <f>SUM(E66)</f>
        <v>2059.83</v>
      </c>
      <c r="F65" s="243">
        <f>E65/D65*100</f>
        <v>34.3305</v>
      </c>
    </row>
    <row r="66" spans="1:6" ht="12.75">
      <c r="A66" s="252"/>
      <c r="B66" s="241"/>
      <c r="C66" s="242" t="s">
        <v>197</v>
      </c>
      <c r="D66" s="27">
        <f>SUM(D67:D68)</f>
        <v>6000</v>
      </c>
      <c r="E66" s="27">
        <f>SUM(E67:E68)</f>
        <v>2059.83</v>
      </c>
      <c r="F66" s="244"/>
    </row>
    <row r="67" spans="1:6" ht="12.75">
      <c r="A67" s="252"/>
      <c r="B67" s="241"/>
      <c r="C67" s="242" t="s">
        <v>202</v>
      </c>
      <c r="D67" s="27">
        <v>1000</v>
      </c>
      <c r="E67" s="27">
        <v>0</v>
      </c>
      <c r="F67" s="244"/>
    </row>
    <row r="68" spans="1:6" ht="12.75">
      <c r="A68" s="252"/>
      <c r="B68" s="241"/>
      <c r="C68" s="242" t="s">
        <v>115</v>
      </c>
      <c r="D68" s="27">
        <v>5000</v>
      </c>
      <c r="E68" s="27">
        <v>2059.83</v>
      </c>
      <c r="F68" s="244"/>
    </row>
    <row r="69" spans="1:6" ht="12.75">
      <c r="A69" s="250"/>
      <c r="B69" s="239">
        <v>75095</v>
      </c>
      <c r="C69" s="245" t="s">
        <v>214</v>
      </c>
      <c r="D69" s="246">
        <f>SUM(D70)</f>
        <v>23000</v>
      </c>
      <c r="E69" s="246">
        <f>SUM(E70)</f>
        <v>10201.2</v>
      </c>
      <c r="F69" s="243">
        <f>E69/D69*100</f>
        <v>44.35304347826087</v>
      </c>
    </row>
    <row r="70" spans="1:6" ht="12.75">
      <c r="A70" s="252"/>
      <c r="B70" s="241"/>
      <c r="C70" s="242" t="s">
        <v>197</v>
      </c>
      <c r="D70" s="27">
        <v>23000</v>
      </c>
      <c r="E70" s="27">
        <v>10201.2</v>
      </c>
      <c r="F70" s="244"/>
    </row>
    <row r="71" spans="1:6" ht="12.75">
      <c r="A71" s="252"/>
      <c r="B71" s="241"/>
      <c r="C71" s="242" t="s">
        <v>115</v>
      </c>
      <c r="D71" s="27">
        <v>23000</v>
      </c>
      <c r="E71" s="27">
        <v>10201.2</v>
      </c>
      <c r="F71" s="244"/>
    </row>
    <row r="72" spans="1:6" ht="12.75">
      <c r="A72" s="63">
        <v>751</v>
      </c>
      <c r="B72" s="234"/>
      <c r="C72" s="247" t="s">
        <v>215</v>
      </c>
      <c r="D72" s="249"/>
      <c r="E72" s="249"/>
      <c r="F72" s="244"/>
    </row>
    <row r="73" spans="1:6" ht="12.75">
      <c r="A73" s="248"/>
      <c r="B73" s="234"/>
      <c r="C73" s="247" t="s">
        <v>216</v>
      </c>
      <c r="D73" s="236">
        <f>SUM(D75)</f>
        <v>505</v>
      </c>
      <c r="E73" s="236">
        <f>SUM(E75)</f>
        <v>252.25</v>
      </c>
      <c r="F73" s="237">
        <f>E73/D73*100</f>
        <v>49.95049504950495</v>
      </c>
    </row>
    <row r="74" spans="1:6" ht="12.75">
      <c r="A74" s="63"/>
      <c r="B74" s="235"/>
      <c r="C74" s="247" t="s">
        <v>217</v>
      </c>
      <c r="D74" s="249"/>
      <c r="E74" s="249"/>
      <c r="F74" s="244"/>
    </row>
    <row r="75" spans="1:6" ht="12.75">
      <c r="A75" s="250"/>
      <c r="B75" s="239">
        <v>75101</v>
      </c>
      <c r="C75" s="245" t="s">
        <v>215</v>
      </c>
      <c r="D75" s="246">
        <f>SUM(D77)</f>
        <v>505</v>
      </c>
      <c r="E75" s="246">
        <f>SUM(E77)</f>
        <v>252.25</v>
      </c>
      <c r="F75" s="243"/>
    </row>
    <row r="76" spans="1:6" ht="12.75">
      <c r="A76" s="250"/>
      <c r="B76" s="239"/>
      <c r="C76" s="251" t="s">
        <v>218</v>
      </c>
      <c r="D76" s="270"/>
      <c r="E76" s="270"/>
      <c r="F76" s="244"/>
    </row>
    <row r="77" spans="1:6" ht="12.75">
      <c r="A77" s="116"/>
      <c r="B77" s="4"/>
      <c r="C77" s="242" t="s">
        <v>197</v>
      </c>
      <c r="D77" s="27">
        <f>SUM(D78:D79)</f>
        <v>505</v>
      </c>
      <c r="E77" s="27">
        <f>SUM(E78:E79)</f>
        <v>252.25</v>
      </c>
      <c r="F77" s="244"/>
    </row>
    <row r="78" spans="1:6" ht="12.75">
      <c r="A78" s="116"/>
      <c r="B78" s="4"/>
      <c r="C78" s="242" t="s">
        <v>202</v>
      </c>
      <c r="D78" s="27">
        <v>422</v>
      </c>
      <c r="E78" s="27">
        <v>211</v>
      </c>
      <c r="F78" s="244"/>
    </row>
    <row r="79" spans="1:6" ht="12.75">
      <c r="A79" s="116"/>
      <c r="B79" s="4"/>
      <c r="C79" s="242" t="s">
        <v>219</v>
      </c>
      <c r="D79" s="27">
        <v>83</v>
      </c>
      <c r="E79" s="27">
        <v>41.25</v>
      </c>
      <c r="F79" s="244"/>
    </row>
    <row r="80" spans="1:6" ht="12.75" customHeight="1">
      <c r="A80" s="63">
        <v>754</v>
      </c>
      <c r="B80" s="235"/>
      <c r="C80" s="247" t="s">
        <v>32</v>
      </c>
      <c r="D80" s="249"/>
      <c r="E80" s="249"/>
      <c r="F80" s="244"/>
    </row>
    <row r="81" spans="1:6" ht="12.75">
      <c r="A81" s="248"/>
      <c r="B81" s="234"/>
      <c r="C81" s="247" t="s">
        <v>33</v>
      </c>
      <c r="D81" s="236">
        <f>SUM(D82+D85+D91+D95)</f>
        <v>160400</v>
      </c>
      <c r="E81" s="236">
        <f>SUM(E82+E85+E91+E95)</f>
        <v>27836.850000000002</v>
      </c>
      <c r="F81" s="237">
        <f>E81/D81*100</f>
        <v>17.35464463840399</v>
      </c>
    </row>
    <row r="82" spans="1:6" ht="12.75">
      <c r="A82" s="252"/>
      <c r="B82" s="239">
        <v>75403</v>
      </c>
      <c r="C82" s="245" t="s">
        <v>220</v>
      </c>
      <c r="D82" s="246">
        <f>SUM(D83:D83)</f>
        <v>3500</v>
      </c>
      <c r="E82" s="246">
        <f>SUM(E83:E83)</f>
        <v>0</v>
      </c>
      <c r="F82" s="243">
        <f>E82/D82*100</f>
        <v>0</v>
      </c>
    </row>
    <row r="83" spans="1:6" ht="12.75">
      <c r="A83" s="252"/>
      <c r="B83" s="241"/>
      <c r="C83" s="242" t="s">
        <v>197</v>
      </c>
      <c r="D83" s="27">
        <f>SUM(D84)</f>
        <v>3500</v>
      </c>
      <c r="E83" s="27">
        <f>SUM(E84)</f>
        <v>0</v>
      </c>
      <c r="F83" s="244"/>
    </row>
    <row r="84" spans="1:6" ht="12.75">
      <c r="A84" s="252"/>
      <c r="B84" s="241"/>
      <c r="C84" s="242" t="s">
        <v>115</v>
      </c>
      <c r="D84" s="27">
        <v>3500</v>
      </c>
      <c r="E84" s="27">
        <v>0</v>
      </c>
      <c r="F84" s="244"/>
    </row>
    <row r="85" spans="1:6" ht="12.75">
      <c r="A85" s="252"/>
      <c r="B85" s="239">
        <v>75412</v>
      </c>
      <c r="C85" s="245" t="s">
        <v>221</v>
      </c>
      <c r="D85" s="246">
        <f>SUM(D86:D87)</f>
        <v>143000</v>
      </c>
      <c r="E85" s="246">
        <f>SUM(E86:E87)</f>
        <v>25000.2</v>
      </c>
      <c r="F85" s="243">
        <f>E85/D85*100</f>
        <v>17.482657342657344</v>
      </c>
    </row>
    <row r="86" spans="1:6" ht="12.75">
      <c r="A86" s="252"/>
      <c r="B86" s="241"/>
      <c r="C86" s="242" t="s">
        <v>206</v>
      </c>
      <c r="D86" s="27">
        <v>80000</v>
      </c>
      <c r="E86" s="27">
        <v>0</v>
      </c>
      <c r="F86" s="243">
        <f>E86/D86*100</f>
        <v>0</v>
      </c>
    </row>
    <row r="87" spans="1:6" ht="12.75">
      <c r="A87" s="252"/>
      <c r="B87" s="241"/>
      <c r="C87" s="242" t="s">
        <v>197</v>
      </c>
      <c r="D87" s="27">
        <f>SUM(D88:D90)</f>
        <v>63000</v>
      </c>
      <c r="E87" s="27">
        <f>SUM(E88:E90)</f>
        <v>25000.2</v>
      </c>
      <c r="F87" s="243">
        <f>E87/D87*100</f>
        <v>39.682857142857145</v>
      </c>
    </row>
    <row r="88" spans="1:6" ht="12.75">
      <c r="A88" s="252"/>
      <c r="B88" s="241"/>
      <c r="C88" s="242" t="s">
        <v>113</v>
      </c>
      <c r="D88" s="27">
        <v>10800</v>
      </c>
      <c r="E88" s="27">
        <v>4540</v>
      </c>
      <c r="F88" s="244"/>
    </row>
    <row r="89" spans="1:6" ht="12.75">
      <c r="A89" s="252"/>
      <c r="B89" s="241"/>
      <c r="C89" s="242" t="s">
        <v>114</v>
      </c>
      <c r="D89" s="27">
        <v>1033</v>
      </c>
      <c r="E89" s="27">
        <v>344.28</v>
      </c>
      <c r="F89" s="244"/>
    </row>
    <row r="90" spans="1:6" ht="12.75">
      <c r="A90" s="252"/>
      <c r="B90" s="241"/>
      <c r="C90" s="242" t="s">
        <v>115</v>
      </c>
      <c r="D90" s="27">
        <v>51167</v>
      </c>
      <c r="E90" s="27">
        <v>20115.920000000002</v>
      </c>
      <c r="F90" s="244"/>
    </row>
    <row r="91" spans="1:6" ht="12.75">
      <c r="A91" s="252"/>
      <c r="B91" s="239">
        <v>75414</v>
      </c>
      <c r="C91" s="251" t="s">
        <v>222</v>
      </c>
      <c r="D91" s="246">
        <f>SUM(D92:D93)</f>
        <v>10500</v>
      </c>
      <c r="E91" s="246">
        <f>SUM(E92:E93)</f>
        <v>0</v>
      </c>
      <c r="F91" s="243">
        <f>E91/D91*100</f>
        <v>0</v>
      </c>
    </row>
    <row r="92" spans="1:6" ht="12.75">
      <c r="A92" s="116"/>
      <c r="B92" s="241"/>
      <c r="C92" s="242" t="s">
        <v>206</v>
      </c>
      <c r="D92" s="27">
        <v>10000</v>
      </c>
      <c r="E92" s="27">
        <v>0</v>
      </c>
      <c r="F92" s="244"/>
    </row>
    <row r="93" spans="1:6" ht="12.75">
      <c r="A93" s="116"/>
      <c r="B93" s="241"/>
      <c r="C93" s="242" t="s">
        <v>197</v>
      </c>
      <c r="D93" s="27">
        <f>SUM(D94)</f>
        <v>500</v>
      </c>
      <c r="E93" s="27">
        <f>SUM(E94)</f>
        <v>0</v>
      </c>
      <c r="F93" s="244"/>
    </row>
    <row r="94" spans="1:6" ht="12.75">
      <c r="A94" s="252"/>
      <c r="B94" s="241"/>
      <c r="C94" s="242" t="s">
        <v>202</v>
      </c>
      <c r="D94" s="27">
        <v>500</v>
      </c>
      <c r="E94" s="27">
        <v>0</v>
      </c>
      <c r="F94" s="244"/>
    </row>
    <row r="95" spans="1:6" ht="12.75">
      <c r="A95" s="252"/>
      <c r="B95" s="239">
        <v>75495</v>
      </c>
      <c r="C95" s="268" t="s">
        <v>214</v>
      </c>
      <c r="D95" s="269">
        <f>SUM(D96)</f>
        <v>3400</v>
      </c>
      <c r="E95" s="269">
        <f>SUM(E96)</f>
        <v>2836.65</v>
      </c>
      <c r="F95" s="243">
        <f>E95/D95*100</f>
        <v>83.43088235294118</v>
      </c>
    </row>
    <row r="96" spans="1:6" ht="12.75">
      <c r="A96" s="252"/>
      <c r="B96" s="241"/>
      <c r="C96" s="242" t="s">
        <v>197</v>
      </c>
      <c r="D96" s="27">
        <v>3400</v>
      </c>
      <c r="E96" s="27">
        <v>2836.65</v>
      </c>
      <c r="F96" s="244"/>
    </row>
    <row r="97" spans="1:6" ht="12.75">
      <c r="A97" s="252"/>
      <c r="B97" s="241"/>
      <c r="C97" s="242" t="s">
        <v>115</v>
      </c>
      <c r="D97" s="27">
        <v>3400</v>
      </c>
      <c r="E97" s="27">
        <v>2836.65</v>
      </c>
      <c r="F97" s="244"/>
    </row>
    <row r="98" spans="1:6" ht="12.75">
      <c r="A98" s="63">
        <v>756</v>
      </c>
      <c r="B98" s="235"/>
      <c r="C98" s="247" t="s">
        <v>223</v>
      </c>
      <c r="D98" s="236">
        <f>SUM(D101)</f>
        <v>26000</v>
      </c>
      <c r="E98" s="236">
        <f>SUM(E101)</f>
        <v>14180.98</v>
      </c>
      <c r="F98" s="243">
        <f>E98/D98*100</f>
        <v>54.54223076923077</v>
      </c>
    </row>
    <row r="99" spans="1:6" ht="12.75">
      <c r="A99" s="63"/>
      <c r="B99" s="235"/>
      <c r="C99" s="247" t="s">
        <v>224</v>
      </c>
      <c r="D99" s="236"/>
      <c r="E99" s="236"/>
      <c r="F99" s="243"/>
    </row>
    <row r="100" spans="1:6" ht="12.75">
      <c r="A100" s="63"/>
      <c r="B100" s="235"/>
      <c r="C100" s="247" t="s">
        <v>37</v>
      </c>
      <c r="D100" s="236"/>
      <c r="E100" s="236"/>
      <c r="F100" s="243"/>
    </row>
    <row r="101" spans="1:6" ht="12.75">
      <c r="A101" s="250"/>
      <c r="B101" s="239">
        <v>75647</v>
      </c>
      <c r="C101" s="251" t="s">
        <v>225</v>
      </c>
      <c r="D101" s="246">
        <f>SUM(D102)</f>
        <v>26000</v>
      </c>
      <c r="E101" s="246">
        <f>SUM(E102)</f>
        <v>14180.98</v>
      </c>
      <c r="F101" s="243">
        <f>E101/D101*100</f>
        <v>54.54223076923077</v>
      </c>
    </row>
    <row r="102" spans="1:6" ht="12.75">
      <c r="A102" s="252"/>
      <c r="B102" s="241"/>
      <c r="C102" s="242" t="s">
        <v>197</v>
      </c>
      <c r="D102" s="27">
        <f>SUM(D103:D104)</f>
        <v>26000</v>
      </c>
      <c r="E102" s="27">
        <f>SUM(E103:E104)</f>
        <v>14180.98</v>
      </c>
      <c r="F102" s="244"/>
    </row>
    <row r="103" spans="1:6" ht="12.75">
      <c r="A103" s="252"/>
      <c r="B103" s="241"/>
      <c r="C103" s="242" t="s">
        <v>202</v>
      </c>
      <c r="D103" s="27">
        <v>25000</v>
      </c>
      <c r="E103" s="27">
        <v>13991</v>
      </c>
      <c r="F103" s="244"/>
    </row>
    <row r="104" spans="1:6" ht="12.75">
      <c r="A104" s="252"/>
      <c r="B104" s="241"/>
      <c r="C104" s="242" t="s">
        <v>115</v>
      </c>
      <c r="D104" s="27">
        <v>1000</v>
      </c>
      <c r="E104" s="27">
        <v>189.98</v>
      </c>
      <c r="F104" s="244"/>
    </row>
    <row r="105" spans="1:6" ht="12.75">
      <c r="A105" s="63">
        <v>757</v>
      </c>
      <c r="B105" s="235"/>
      <c r="C105" s="247" t="s">
        <v>226</v>
      </c>
      <c r="D105" s="236">
        <f>SUM(D106)</f>
        <v>30000</v>
      </c>
      <c r="E105" s="236">
        <f>SUM(E106)</f>
        <v>15920.72</v>
      </c>
      <c r="F105" s="243">
        <f>E105/D105*100</f>
        <v>53.069066666666664</v>
      </c>
    </row>
    <row r="106" spans="1:6" ht="12.75">
      <c r="A106" s="250"/>
      <c r="B106" s="239">
        <v>75702</v>
      </c>
      <c r="C106" s="251" t="s">
        <v>227</v>
      </c>
      <c r="D106" s="246">
        <f>SUM(D108)</f>
        <v>30000</v>
      </c>
      <c r="E106" s="246">
        <f>SUM(E108)</f>
        <v>15920.72</v>
      </c>
      <c r="F106" s="243"/>
    </row>
    <row r="107" spans="1:6" ht="12.75">
      <c r="A107" s="250"/>
      <c r="B107" s="239"/>
      <c r="C107" s="251" t="s">
        <v>228</v>
      </c>
      <c r="D107" s="246"/>
      <c r="E107" s="246"/>
      <c r="F107" s="244"/>
    </row>
    <row r="108" spans="1:6" ht="12.75">
      <c r="A108" s="252"/>
      <c r="B108" s="241"/>
      <c r="C108" s="242" t="s">
        <v>229</v>
      </c>
      <c r="D108" s="27">
        <v>30000</v>
      </c>
      <c r="E108" s="27">
        <v>15920.72</v>
      </c>
      <c r="F108" s="244"/>
    </row>
    <row r="109" spans="1:6" ht="12.75">
      <c r="A109" s="256"/>
      <c r="B109" s="256"/>
      <c r="C109" s="257"/>
      <c r="D109" s="258"/>
      <c r="E109" s="258"/>
      <c r="F109" s="259"/>
    </row>
    <row r="110" spans="1:6" ht="12.75">
      <c r="A110" s="260"/>
      <c r="B110" s="260"/>
      <c r="C110" s="261"/>
      <c r="D110" s="262"/>
      <c r="E110" s="262"/>
      <c r="F110" s="263"/>
    </row>
    <row r="111" spans="1:6" ht="12.75">
      <c r="A111" s="34">
        <v>758</v>
      </c>
      <c r="B111" s="271"/>
      <c r="C111" s="272" t="s">
        <v>230</v>
      </c>
      <c r="D111" s="36">
        <f>SUM(D112)</f>
        <v>10600</v>
      </c>
      <c r="E111" s="36">
        <f>SUM(E112)</f>
        <v>0</v>
      </c>
      <c r="F111" s="273"/>
    </row>
    <row r="112" spans="1:6" ht="12.75">
      <c r="A112" s="250"/>
      <c r="B112" s="239">
        <v>75818</v>
      </c>
      <c r="C112" s="274" t="s">
        <v>231</v>
      </c>
      <c r="D112" s="275">
        <f>SUM(D113)</f>
        <v>10600</v>
      </c>
      <c r="E112" s="275">
        <f>SUM(E113)</f>
        <v>0</v>
      </c>
      <c r="F112" s="244"/>
    </row>
    <row r="113" spans="1:6" ht="12.75">
      <c r="A113" s="250"/>
      <c r="B113" s="239"/>
      <c r="C113" s="242" t="s">
        <v>232</v>
      </c>
      <c r="D113" s="246">
        <v>10600</v>
      </c>
      <c r="E113" s="254">
        <v>0</v>
      </c>
      <c r="F113" s="244"/>
    </row>
    <row r="114" spans="1:6" ht="12.75">
      <c r="A114" s="63">
        <v>801</v>
      </c>
      <c r="B114" s="234"/>
      <c r="C114" s="272" t="s">
        <v>57</v>
      </c>
      <c r="D114" s="36">
        <f>SUM(D115+D122+D127+D132+D137+D142+D145)</f>
        <v>2237270</v>
      </c>
      <c r="E114" s="36">
        <f>SUM(E115+E122+E127+E132+E137+E142+E145)</f>
        <v>995143.8899999999</v>
      </c>
      <c r="F114" s="237">
        <f>E114/D114*100</f>
        <v>44.480276855274504</v>
      </c>
    </row>
    <row r="115" spans="1:6" ht="12.75">
      <c r="A115" s="250"/>
      <c r="B115" s="239">
        <v>80101</v>
      </c>
      <c r="C115" s="251" t="s">
        <v>233</v>
      </c>
      <c r="D115" s="246">
        <f>SUM(D116+D117)</f>
        <v>1225222</v>
      </c>
      <c r="E115" s="246">
        <f>SUM(E116:E117)</f>
        <v>499372.8</v>
      </c>
      <c r="F115" s="243">
        <f>E115/D115*100</f>
        <v>40.757740229933844</v>
      </c>
    </row>
    <row r="116" spans="1:6" ht="12.75">
      <c r="A116" s="252"/>
      <c r="B116" s="241"/>
      <c r="C116" s="242" t="s">
        <v>206</v>
      </c>
      <c r="D116" s="27">
        <v>200000</v>
      </c>
      <c r="E116" s="27">
        <v>0</v>
      </c>
      <c r="F116" s="243">
        <f>E116/D116*100</f>
        <v>0</v>
      </c>
    </row>
    <row r="117" spans="1:6" ht="12.75">
      <c r="A117" s="252"/>
      <c r="B117" s="241"/>
      <c r="C117" s="242" t="s">
        <v>197</v>
      </c>
      <c r="D117" s="27">
        <f>SUM(D118:D121)</f>
        <v>1025222</v>
      </c>
      <c r="E117" s="27">
        <f>SUM(E118:E121)</f>
        <v>499372.8</v>
      </c>
      <c r="F117" s="243">
        <f>E117/D117*100</f>
        <v>48.708747958978634</v>
      </c>
    </row>
    <row r="118" spans="1:6" ht="12.75">
      <c r="A118" s="252"/>
      <c r="B118" s="241"/>
      <c r="C118" s="242" t="s">
        <v>112</v>
      </c>
      <c r="D118" s="27">
        <v>89258</v>
      </c>
      <c r="E118" s="27">
        <v>44602.74</v>
      </c>
      <c r="F118" s="244"/>
    </row>
    <row r="119" spans="1:6" ht="12.75">
      <c r="A119" s="252"/>
      <c r="B119" s="241"/>
      <c r="C119" s="242" t="s">
        <v>113</v>
      </c>
      <c r="D119" s="27">
        <v>563962</v>
      </c>
      <c r="E119" s="27">
        <v>294489.04</v>
      </c>
      <c r="F119" s="244"/>
    </row>
    <row r="120" spans="1:6" ht="12.75">
      <c r="A120" s="252"/>
      <c r="B120" s="241"/>
      <c r="C120" s="242" t="s">
        <v>114</v>
      </c>
      <c r="D120" s="50">
        <v>115360</v>
      </c>
      <c r="E120" s="27">
        <v>60311.81</v>
      </c>
      <c r="F120" s="244"/>
    </row>
    <row r="121" spans="1:6" ht="12.75">
      <c r="A121" s="252"/>
      <c r="B121" s="241"/>
      <c r="C121" s="242" t="s">
        <v>115</v>
      </c>
      <c r="D121" s="27">
        <v>256642</v>
      </c>
      <c r="E121" s="27">
        <v>99969.21</v>
      </c>
      <c r="F121" s="244"/>
    </row>
    <row r="122" spans="1:6" ht="12.75">
      <c r="A122" s="250"/>
      <c r="B122" s="239">
        <v>80103</v>
      </c>
      <c r="C122" s="251" t="s">
        <v>234</v>
      </c>
      <c r="D122" s="246">
        <f>SUM(D123)</f>
        <v>42930</v>
      </c>
      <c r="E122" s="246">
        <f>SUM(E123)</f>
        <v>22310.58</v>
      </c>
      <c r="F122" s="243">
        <f>E122/D122*100</f>
        <v>51.969671558350804</v>
      </c>
    </row>
    <row r="123" spans="1:6" ht="12.75">
      <c r="A123" s="252"/>
      <c r="B123" s="241"/>
      <c r="C123" s="242" t="s">
        <v>197</v>
      </c>
      <c r="D123" s="27">
        <f>SUM(D124:D126)</f>
        <v>42930</v>
      </c>
      <c r="E123" s="27">
        <f>SUM(E124:E126)</f>
        <v>22310.58</v>
      </c>
      <c r="F123" s="244"/>
    </row>
    <row r="124" spans="1:6" ht="12.75">
      <c r="A124" s="252"/>
      <c r="B124" s="241"/>
      <c r="C124" s="242" t="s">
        <v>113</v>
      </c>
      <c r="D124" s="27">
        <v>30624</v>
      </c>
      <c r="E124" s="27">
        <v>15816.26</v>
      </c>
      <c r="F124" s="244"/>
    </row>
    <row r="125" spans="1:6" ht="12.75">
      <c r="A125" s="252"/>
      <c r="B125" s="241"/>
      <c r="C125" s="242" t="s">
        <v>114</v>
      </c>
      <c r="D125" s="27">
        <v>6518</v>
      </c>
      <c r="E125" s="27">
        <v>3299.19</v>
      </c>
      <c r="F125" s="244"/>
    </row>
    <row r="126" spans="1:6" ht="12.75">
      <c r="A126" s="252"/>
      <c r="B126" s="241"/>
      <c r="C126" s="242" t="s">
        <v>115</v>
      </c>
      <c r="D126" s="27">
        <v>5788</v>
      </c>
      <c r="E126" s="27">
        <v>3195.13</v>
      </c>
      <c r="F126" s="244"/>
    </row>
    <row r="127" spans="1:6" ht="12.75">
      <c r="A127" s="250"/>
      <c r="B127" s="239">
        <v>80110</v>
      </c>
      <c r="C127" s="251" t="s">
        <v>235</v>
      </c>
      <c r="D127" s="246">
        <f>SUM(D128:D128)</f>
        <v>680014</v>
      </c>
      <c r="E127" s="246">
        <f>SUM(E128:E128)</f>
        <v>329926.5</v>
      </c>
      <c r="F127" s="243">
        <f>E127/D127*100</f>
        <v>48.5176040493284</v>
      </c>
    </row>
    <row r="128" spans="1:6" ht="12.75">
      <c r="A128" s="252"/>
      <c r="B128" s="241"/>
      <c r="C128" s="242" t="s">
        <v>197</v>
      </c>
      <c r="D128" s="27">
        <f>SUM(D129:D131)</f>
        <v>680014</v>
      </c>
      <c r="E128" s="27">
        <f>SUM(E129:E131)</f>
        <v>329926.5</v>
      </c>
      <c r="F128" s="244"/>
    </row>
    <row r="129" spans="1:6" ht="12.75">
      <c r="A129" s="252"/>
      <c r="B129" s="241"/>
      <c r="C129" s="242" t="s">
        <v>202</v>
      </c>
      <c r="D129" s="27">
        <v>424647</v>
      </c>
      <c r="E129" s="27">
        <v>215284.65</v>
      </c>
      <c r="F129" s="244"/>
    </row>
    <row r="130" spans="1:6" ht="12.75">
      <c r="A130" s="252"/>
      <c r="B130" s="241"/>
      <c r="C130" s="242" t="s">
        <v>219</v>
      </c>
      <c r="D130" s="27">
        <v>84415</v>
      </c>
      <c r="E130" s="27">
        <v>44236.45</v>
      </c>
      <c r="F130" s="244"/>
    </row>
    <row r="131" spans="1:6" ht="12.75">
      <c r="A131" s="252"/>
      <c r="B131" s="241"/>
      <c r="C131" s="242" t="s">
        <v>115</v>
      </c>
      <c r="D131" s="27">
        <v>170952</v>
      </c>
      <c r="E131" s="27">
        <v>70405.40000000001</v>
      </c>
      <c r="F131" s="244"/>
    </row>
    <row r="132" spans="1:6" ht="12.75">
      <c r="A132" s="250"/>
      <c r="B132" s="239">
        <v>80113</v>
      </c>
      <c r="C132" s="251" t="s">
        <v>236</v>
      </c>
      <c r="D132" s="246">
        <f>SUM(D133)</f>
        <v>143300</v>
      </c>
      <c r="E132" s="246">
        <f>SUM(E133)</f>
        <v>84083.31</v>
      </c>
      <c r="F132" s="243">
        <f>E132/D132*100</f>
        <v>58.67642009769713</v>
      </c>
    </row>
    <row r="133" spans="1:6" ht="12.75">
      <c r="A133" s="252"/>
      <c r="B133" s="241"/>
      <c r="C133" s="242" t="s">
        <v>197</v>
      </c>
      <c r="D133" s="27">
        <f>SUM(D134:D136)</f>
        <v>143300</v>
      </c>
      <c r="E133" s="27">
        <f>SUM(E134:E136)</f>
        <v>84083.31</v>
      </c>
      <c r="F133" s="244"/>
    </row>
    <row r="134" spans="1:6" ht="12.75">
      <c r="A134" s="252"/>
      <c r="B134" s="241"/>
      <c r="C134" s="242" t="s">
        <v>202</v>
      </c>
      <c r="D134" s="27">
        <v>24000</v>
      </c>
      <c r="E134" s="27">
        <v>13153</v>
      </c>
      <c r="F134" s="244"/>
    </row>
    <row r="135" spans="1:6" ht="12.75">
      <c r="A135" s="252"/>
      <c r="B135" s="241"/>
      <c r="C135" s="242" t="s">
        <v>219</v>
      </c>
      <c r="D135" s="27">
        <v>2300</v>
      </c>
      <c r="E135" s="27">
        <v>744.3</v>
      </c>
      <c r="F135" s="244"/>
    </row>
    <row r="136" spans="1:6" ht="12.75">
      <c r="A136" s="252"/>
      <c r="B136" s="241"/>
      <c r="C136" s="242" t="s">
        <v>115</v>
      </c>
      <c r="D136" s="27">
        <v>117000</v>
      </c>
      <c r="E136" s="27">
        <v>70186.01</v>
      </c>
      <c r="F136" s="244"/>
    </row>
    <row r="137" spans="1:6" ht="12.75">
      <c r="A137" s="250"/>
      <c r="B137" s="239">
        <v>80114</v>
      </c>
      <c r="C137" s="245" t="s">
        <v>237</v>
      </c>
      <c r="D137" s="246">
        <f>SUM(D138)</f>
        <v>96280</v>
      </c>
      <c r="E137" s="246">
        <f>SUM(E138)</f>
        <v>46310.590000000004</v>
      </c>
      <c r="F137" s="243">
        <f>E137/D137*100</f>
        <v>48.0999065226423</v>
      </c>
    </row>
    <row r="138" spans="1:6" ht="12.75">
      <c r="A138" s="252"/>
      <c r="B138" s="241"/>
      <c r="C138" s="242" t="s">
        <v>197</v>
      </c>
      <c r="D138" s="27">
        <f>SUM(D139:D141)</f>
        <v>96280</v>
      </c>
      <c r="E138" s="27">
        <f>SUM(E139:E141)</f>
        <v>46310.590000000004</v>
      </c>
      <c r="F138" s="244"/>
    </row>
    <row r="139" spans="1:6" ht="12.75">
      <c r="A139" s="252"/>
      <c r="B139" s="241"/>
      <c r="C139" s="242" t="s">
        <v>113</v>
      </c>
      <c r="D139" s="27">
        <v>70561</v>
      </c>
      <c r="E139" s="27">
        <v>34895.94</v>
      </c>
      <c r="F139" s="244"/>
    </row>
    <row r="140" spans="1:6" ht="12.75">
      <c r="A140" s="252"/>
      <c r="B140" s="241"/>
      <c r="C140" s="242" t="s">
        <v>219</v>
      </c>
      <c r="D140" s="27">
        <v>14310</v>
      </c>
      <c r="E140" s="27">
        <v>7050.15</v>
      </c>
      <c r="F140" s="244"/>
    </row>
    <row r="141" spans="1:6" ht="12.75">
      <c r="A141" s="252"/>
      <c r="B141" s="241"/>
      <c r="C141" s="242" t="s">
        <v>115</v>
      </c>
      <c r="D141" s="27">
        <v>11409</v>
      </c>
      <c r="E141" s="27">
        <v>4364.5</v>
      </c>
      <c r="F141" s="244"/>
    </row>
    <row r="142" spans="1:6" ht="15" customHeight="1">
      <c r="A142" s="250"/>
      <c r="B142" s="239">
        <v>80146</v>
      </c>
      <c r="C142" s="245" t="s">
        <v>238</v>
      </c>
      <c r="D142" s="71">
        <f>SUM(D143)</f>
        <v>7750</v>
      </c>
      <c r="E142" s="71">
        <f>SUM(E143)</f>
        <v>1100</v>
      </c>
      <c r="F142" s="243">
        <f>E142/D142*100</f>
        <v>14.193548387096774</v>
      </c>
    </row>
    <row r="143" spans="1:6" ht="14.25" customHeight="1">
      <c r="A143" s="252"/>
      <c r="B143" s="241"/>
      <c r="C143" s="242" t="s">
        <v>197</v>
      </c>
      <c r="D143" s="27">
        <f>SUM(D144)</f>
        <v>7750</v>
      </c>
      <c r="E143" s="27">
        <f>SUM(E144)</f>
        <v>1100</v>
      </c>
      <c r="F143" s="244"/>
    </row>
    <row r="144" spans="1:6" ht="12.75">
      <c r="A144" s="252"/>
      <c r="B144" s="241"/>
      <c r="C144" s="242" t="s">
        <v>115</v>
      </c>
      <c r="D144" s="27">
        <v>7750</v>
      </c>
      <c r="E144" s="27">
        <v>1100</v>
      </c>
      <c r="F144" s="244"/>
    </row>
    <row r="145" spans="1:6" ht="12.75">
      <c r="A145" s="250"/>
      <c r="B145" s="239">
        <v>80195</v>
      </c>
      <c r="C145" s="245" t="s">
        <v>214</v>
      </c>
      <c r="D145" s="246">
        <f>SUM(D146)</f>
        <v>41774</v>
      </c>
      <c r="E145" s="246">
        <f>SUM(E146)</f>
        <v>12040.11</v>
      </c>
      <c r="F145" s="243">
        <f>E145/D145*100</f>
        <v>28.822018480394508</v>
      </c>
    </row>
    <row r="146" spans="1:6" ht="12.75">
      <c r="A146" s="252"/>
      <c r="B146" s="241"/>
      <c r="C146" s="242" t="s">
        <v>197</v>
      </c>
      <c r="D146" s="27">
        <f>SUM(D147:D148)</f>
        <v>41774</v>
      </c>
      <c r="E146" s="27">
        <f>SUM(E147:E148)</f>
        <v>12040.11</v>
      </c>
      <c r="F146" s="244"/>
    </row>
    <row r="147" spans="1:6" ht="14.25" customHeight="1">
      <c r="A147" s="252"/>
      <c r="B147" s="241"/>
      <c r="C147" s="242" t="s">
        <v>113</v>
      </c>
      <c r="D147" s="27">
        <v>500</v>
      </c>
      <c r="E147" s="27">
        <v>0</v>
      </c>
      <c r="F147" s="244"/>
    </row>
    <row r="148" spans="1:6" ht="12.75">
      <c r="A148" s="252"/>
      <c r="B148" s="241"/>
      <c r="C148" s="242" t="s">
        <v>115</v>
      </c>
      <c r="D148" s="27">
        <v>41274</v>
      </c>
      <c r="E148" s="27">
        <v>12040.11</v>
      </c>
      <c r="F148" s="244"/>
    </row>
    <row r="149" spans="1:6" ht="12.75">
      <c r="A149" s="63">
        <v>851</v>
      </c>
      <c r="B149" s="234"/>
      <c r="C149" s="247" t="s">
        <v>61</v>
      </c>
      <c r="D149" s="236">
        <f>SUM(D150)</f>
        <v>40777</v>
      </c>
      <c r="E149" s="236">
        <f>SUM(E150)</f>
        <v>21436.17</v>
      </c>
      <c r="F149" s="243">
        <f>E149/D149*100</f>
        <v>52.56926698874365</v>
      </c>
    </row>
    <row r="150" spans="1:6" ht="12.75">
      <c r="A150" s="250"/>
      <c r="B150" s="239">
        <v>85154</v>
      </c>
      <c r="C150" s="245" t="s">
        <v>239</v>
      </c>
      <c r="D150" s="276">
        <f>SUM(D151)</f>
        <v>40777</v>
      </c>
      <c r="E150" s="276">
        <f>SUM(E151)</f>
        <v>21436.17</v>
      </c>
      <c r="F150" s="243"/>
    </row>
    <row r="151" spans="1:6" ht="12.75">
      <c r="A151" s="116"/>
      <c r="B151" s="4"/>
      <c r="C151" s="242" t="s">
        <v>197</v>
      </c>
      <c r="D151" s="27">
        <f>SUM(D152:D154)</f>
        <v>40777</v>
      </c>
      <c r="E151" s="27">
        <f>SUM(E152:E154)</f>
        <v>21436.17</v>
      </c>
      <c r="F151" s="244"/>
    </row>
    <row r="152" spans="1:6" ht="12.75">
      <c r="A152" s="116"/>
      <c r="B152" s="4"/>
      <c r="C152" s="242" t="s">
        <v>113</v>
      </c>
      <c r="D152" s="27">
        <v>20492</v>
      </c>
      <c r="E152" s="27">
        <v>12118.42</v>
      </c>
      <c r="F152" s="244"/>
    </row>
    <row r="153" spans="1:6" ht="12.75">
      <c r="A153" s="116"/>
      <c r="B153" s="4"/>
      <c r="C153" s="242" t="s">
        <v>114</v>
      </c>
      <c r="D153" s="27">
        <v>1426</v>
      </c>
      <c r="E153" s="27">
        <v>1003.15</v>
      </c>
      <c r="F153" s="244"/>
    </row>
    <row r="154" spans="1:6" ht="12.75">
      <c r="A154" s="116"/>
      <c r="B154" s="4"/>
      <c r="C154" s="242" t="s">
        <v>115</v>
      </c>
      <c r="D154" s="27">
        <v>18859</v>
      </c>
      <c r="E154" s="27">
        <v>8314.6</v>
      </c>
      <c r="F154" s="244"/>
    </row>
    <row r="155" spans="1:6" ht="12.75">
      <c r="A155" s="63">
        <v>852</v>
      </c>
      <c r="B155" s="235"/>
      <c r="C155" s="247" t="s">
        <v>63</v>
      </c>
      <c r="D155" s="236">
        <f>SUM(D157+D164+D168+D171+D174+D179+D184)</f>
        <v>1214079</v>
      </c>
      <c r="E155" s="236">
        <f>SUM(E157+E164+E168+E171+E174+E179+E184)</f>
        <v>550031.17</v>
      </c>
      <c r="F155" s="237">
        <f>E155/D155*100</f>
        <v>45.304396995582664</v>
      </c>
    </row>
    <row r="156" spans="1:6" ht="12.75">
      <c r="A156" s="116"/>
      <c r="B156" s="239">
        <v>85212</v>
      </c>
      <c r="C156" s="245" t="s">
        <v>240</v>
      </c>
      <c r="D156" s="246"/>
      <c r="E156" s="246"/>
      <c r="F156" s="244"/>
    </row>
    <row r="157" spans="1:6" ht="12.75">
      <c r="A157" s="116"/>
      <c r="B157" s="239"/>
      <c r="C157" s="245" t="s">
        <v>241</v>
      </c>
      <c r="D157" s="246">
        <f>SUM(D158:D158)</f>
        <v>998300</v>
      </c>
      <c r="E157" s="246">
        <f>SUM(E158:E158)</f>
        <v>465332.05000000005</v>
      </c>
      <c r="F157" s="243">
        <f>E157/D157*100</f>
        <v>46.6124461584694</v>
      </c>
    </row>
    <row r="158" spans="1:6" ht="12.75">
      <c r="A158" s="116"/>
      <c r="B158" s="4"/>
      <c r="C158" s="242" t="s">
        <v>197</v>
      </c>
      <c r="D158" s="27">
        <f>SUM(D159:D161)</f>
        <v>998300</v>
      </c>
      <c r="E158" s="27">
        <f>SUM(E159:E161)</f>
        <v>465332.05000000005</v>
      </c>
      <c r="F158" s="244"/>
    </row>
    <row r="159" spans="1:6" ht="12.75">
      <c r="A159" s="116"/>
      <c r="B159" s="4"/>
      <c r="C159" s="242" t="s">
        <v>113</v>
      </c>
      <c r="D159" s="27">
        <v>17613</v>
      </c>
      <c r="E159" s="27">
        <v>3639.03</v>
      </c>
      <c r="F159" s="244"/>
    </row>
    <row r="160" spans="1:6" ht="12.75">
      <c r="A160" s="116"/>
      <c r="B160" s="4"/>
      <c r="C160" s="242" t="s">
        <v>114</v>
      </c>
      <c r="D160" s="27">
        <v>6891</v>
      </c>
      <c r="E160" s="27">
        <v>2350.39</v>
      </c>
      <c r="F160" s="244"/>
    </row>
    <row r="161" spans="1:6" ht="12.75">
      <c r="A161" s="116"/>
      <c r="B161" s="4"/>
      <c r="C161" s="242" t="s">
        <v>115</v>
      </c>
      <c r="D161" s="27">
        <v>973796</v>
      </c>
      <c r="E161" s="27">
        <v>459342.63</v>
      </c>
      <c r="F161" s="244"/>
    </row>
    <row r="162" spans="1:6" ht="12.75">
      <c r="A162" s="250"/>
      <c r="B162" s="239">
        <v>85213</v>
      </c>
      <c r="C162" s="245" t="s">
        <v>242</v>
      </c>
      <c r="D162" s="246"/>
      <c r="E162" s="246"/>
      <c r="F162" s="244"/>
    </row>
    <row r="163" spans="1:6" ht="12.75">
      <c r="A163" s="250"/>
      <c r="B163" s="239"/>
      <c r="C163" s="245" t="s">
        <v>243</v>
      </c>
      <c r="D163" s="1"/>
      <c r="E163" s="1"/>
      <c r="F163" s="244"/>
    </row>
    <row r="164" spans="1:6" ht="12.75">
      <c r="A164" s="116"/>
      <c r="B164" s="4"/>
      <c r="C164" s="245" t="s">
        <v>244</v>
      </c>
      <c r="D164" s="246">
        <f>SUM(D165)</f>
        <v>3320</v>
      </c>
      <c r="E164" s="246">
        <f>SUM(E165)</f>
        <v>963.36</v>
      </c>
      <c r="F164" s="243">
        <f>E164/D164*100</f>
        <v>29.01686746987952</v>
      </c>
    </row>
    <row r="165" spans="1:6" ht="12.75">
      <c r="A165" s="116"/>
      <c r="B165" s="4"/>
      <c r="C165" s="242" t="s">
        <v>197</v>
      </c>
      <c r="D165" s="27">
        <f>SUM(D166)</f>
        <v>3320</v>
      </c>
      <c r="E165" s="27">
        <f>SUM(E166)</f>
        <v>963.36</v>
      </c>
      <c r="F165" s="244"/>
    </row>
    <row r="166" spans="1:6" ht="12.75">
      <c r="A166" s="277"/>
      <c r="B166" s="278"/>
      <c r="C166" s="242" t="s">
        <v>115</v>
      </c>
      <c r="D166" s="27">
        <v>3320</v>
      </c>
      <c r="E166" s="27">
        <v>963.36</v>
      </c>
      <c r="F166" s="279"/>
    </row>
    <row r="167" spans="1:6" ht="12" customHeight="1">
      <c r="A167" s="280"/>
      <c r="B167" s="281">
        <v>85214</v>
      </c>
      <c r="C167" s="268" t="s">
        <v>245</v>
      </c>
      <c r="D167" s="269"/>
      <c r="E167" s="269"/>
      <c r="F167" s="273"/>
    </row>
    <row r="168" spans="1:6" ht="12.75">
      <c r="A168" s="250"/>
      <c r="B168" s="239"/>
      <c r="C168" s="245" t="s">
        <v>246</v>
      </c>
      <c r="D168" s="246">
        <f>SUM(D169)</f>
        <v>58324</v>
      </c>
      <c r="E168" s="246">
        <f>SUM(E169)</f>
        <v>11667.63</v>
      </c>
      <c r="F168" s="243">
        <f>E168/D168*100</f>
        <v>20.004852204924216</v>
      </c>
    </row>
    <row r="169" spans="1:6" ht="13.5" customHeight="1">
      <c r="A169" s="116"/>
      <c r="B169" s="4"/>
      <c r="C169" s="242" t="s">
        <v>197</v>
      </c>
      <c r="D169" s="27">
        <f>SUM(D170)</f>
        <v>58324</v>
      </c>
      <c r="E169" s="27">
        <f>SUM(E170)</f>
        <v>11667.63</v>
      </c>
      <c r="F169" s="244"/>
    </row>
    <row r="170" spans="1:6" ht="12.75">
      <c r="A170" s="116"/>
      <c r="B170" s="4"/>
      <c r="C170" s="242" t="s">
        <v>115</v>
      </c>
      <c r="D170" s="27">
        <v>58324</v>
      </c>
      <c r="E170" s="27">
        <v>11667.63</v>
      </c>
      <c r="F170" s="244"/>
    </row>
    <row r="171" spans="1:6" ht="14.25" customHeight="1">
      <c r="A171" s="116"/>
      <c r="B171" s="239">
        <v>85215</v>
      </c>
      <c r="C171" s="245" t="s">
        <v>247</v>
      </c>
      <c r="D171" s="246">
        <f>SUM(D172)</f>
        <v>1000</v>
      </c>
      <c r="E171" s="246">
        <v>0</v>
      </c>
      <c r="F171" s="244"/>
    </row>
    <row r="172" spans="1:6" ht="16.5" customHeight="1">
      <c r="A172" s="116"/>
      <c r="B172" s="4"/>
      <c r="C172" s="242" t="s">
        <v>197</v>
      </c>
      <c r="D172" s="27">
        <f>SUM(D173)</f>
        <v>1000</v>
      </c>
      <c r="E172" s="27">
        <v>0</v>
      </c>
      <c r="F172" s="244"/>
    </row>
    <row r="173" spans="1:6" ht="12.75">
      <c r="A173" s="252"/>
      <c r="B173" s="241"/>
      <c r="C173" s="242" t="s">
        <v>115</v>
      </c>
      <c r="D173" s="27">
        <v>1000</v>
      </c>
      <c r="E173" s="27">
        <v>0</v>
      </c>
      <c r="F173" s="244"/>
    </row>
    <row r="174" spans="1:6" ht="12.75">
      <c r="A174" s="250"/>
      <c r="B174" s="239">
        <v>85219</v>
      </c>
      <c r="C174" s="251" t="s">
        <v>248</v>
      </c>
      <c r="D174" s="246">
        <f>SUM(D175)</f>
        <v>100460</v>
      </c>
      <c r="E174" s="246">
        <f>SUM(E175)</f>
        <v>44432.66</v>
      </c>
      <c r="F174" s="243">
        <f>E174/D174*100</f>
        <v>44.22920565399164</v>
      </c>
    </row>
    <row r="175" spans="1:6" ht="12.75">
      <c r="A175" s="250"/>
      <c r="B175" s="239"/>
      <c r="C175" s="242" t="s">
        <v>197</v>
      </c>
      <c r="D175" s="27">
        <f>SUM(D176:D178)</f>
        <v>100460</v>
      </c>
      <c r="E175" s="27">
        <f>SUM(E176:E178)</f>
        <v>44432.66</v>
      </c>
      <c r="F175" s="244"/>
    </row>
    <row r="176" spans="1:6" ht="12.75">
      <c r="A176" s="250"/>
      <c r="B176" s="239"/>
      <c r="C176" s="242" t="s">
        <v>113</v>
      </c>
      <c r="D176" s="27">
        <v>75176</v>
      </c>
      <c r="E176" s="27">
        <v>33082.020000000004</v>
      </c>
      <c r="F176" s="244"/>
    </row>
    <row r="177" spans="1:6" ht="12.75">
      <c r="A177" s="250"/>
      <c r="B177" s="239"/>
      <c r="C177" s="242" t="s">
        <v>114</v>
      </c>
      <c r="D177" s="27">
        <v>13884</v>
      </c>
      <c r="E177" s="27">
        <v>6654.91</v>
      </c>
      <c r="F177" s="244"/>
    </row>
    <row r="178" spans="1:6" ht="12.75">
      <c r="A178" s="250"/>
      <c r="B178" s="239"/>
      <c r="C178" s="242" t="s">
        <v>115</v>
      </c>
      <c r="D178" s="27">
        <v>11400</v>
      </c>
      <c r="E178" s="27">
        <v>4695.7300000000005</v>
      </c>
      <c r="F178" s="244"/>
    </row>
    <row r="179" spans="1:6" ht="12.75">
      <c r="A179" s="250"/>
      <c r="B179" s="239">
        <v>85228</v>
      </c>
      <c r="C179" s="251" t="s">
        <v>249</v>
      </c>
      <c r="D179" s="246">
        <f>SUM(D180)</f>
        <v>21066</v>
      </c>
      <c r="E179" s="246">
        <f>SUM(E180)</f>
        <v>11107.27</v>
      </c>
      <c r="F179" s="243">
        <f>E179/D179*100</f>
        <v>52.726051457324594</v>
      </c>
    </row>
    <row r="180" spans="1:6" ht="16.5" customHeight="1">
      <c r="A180" s="250"/>
      <c r="B180" s="239"/>
      <c r="C180" s="242" t="s">
        <v>197</v>
      </c>
      <c r="D180" s="27">
        <f>SUM(D181:D183)</f>
        <v>21066</v>
      </c>
      <c r="E180" s="27">
        <f>SUM(E181:E183)</f>
        <v>11107.27</v>
      </c>
      <c r="F180" s="244"/>
    </row>
    <row r="181" spans="1:6" ht="15" customHeight="1">
      <c r="A181" s="250"/>
      <c r="B181" s="239"/>
      <c r="C181" s="242" t="s">
        <v>202</v>
      </c>
      <c r="D181" s="27">
        <v>16319</v>
      </c>
      <c r="E181" s="27">
        <v>8798.17</v>
      </c>
      <c r="F181" s="244"/>
    </row>
    <row r="182" spans="1:6" ht="15" customHeight="1">
      <c r="A182" s="250"/>
      <c r="B182" s="239"/>
      <c r="C182" s="242" t="s">
        <v>114</v>
      </c>
      <c r="D182" s="27">
        <v>3347</v>
      </c>
      <c r="E182" s="27">
        <v>1804.5</v>
      </c>
      <c r="F182" s="244"/>
    </row>
    <row r="183" spans="1:6" ht="12.75">
      <c r="A183" s="250"/>
      <c r="B183" s="239"/>
      <c r="C183" s="242" t="s">
        <v>115</v>
      </c>
      <c r="D183" s="27">
        <v>1400</v>
      </c>
      <c r="E183" s="27">
        <v>504.6</v>
      </c>
      <c r="F183" s="244"/>
    </row>
    <row r="184" spans="1:6" ht="12.75">
      <c r="A184" s="252"/>
      <c r="B184" s="239">
        <v>85295</v>
      </c>
      <c r="C184" s="251" t="s">
        <v>214</v>
      </c>
      <c r="D184" s="246">
        <f>SUM(D185)</f>
        <v>31609</v>
      </c>
      <c r="E184" s="246">
        <f>SUM(E185)</f>
        <v>16528.2</v>
      </c>
      <c r="F184" s="243">
        <f>E184/D184*100</f>
        <v>52.289537789869975</v>
      </c>
    </row>
    <row r="185" spans="1:6" ht="12.75">
      <c r="A185" s="252"/>
      <c r="B185" s="241"/>
      <c r="C185" s="242" t="s">
        <v>197</v>
      </c>
      <c r="D185" s="27">
        <v>31609</v>
      </c>
      <c r="E185" s="27">
        <v>16528.2</v>
      </c>
      <c r="F185" s="244"/>
    </row>
    <row r="186" spans="1:6" ht="12.75">
      <c r="A186" s="252"/>
      <c r="B186" s="241"/>
      <c r="C186" s="242" t="s">
        <v>115</v>
      </c>
      <c r="D186" s="27">
        <v>31609</v>
      </c>
      <c r="E186" s="27">
        <v>16528.2</v>
      </c>
      <c r="F186" s="244"/>
    </row>
    <row r="187" spans="1:6" ht="12.75" customHeight="1">
      <c r="A187" s="63">
        <v>854</v>
      </c>
      <c r="B187" s="235"/>
      <c r="C187" s="247" t="s">
        <v>64</v>
      </c>
      <c r="D187" s="236">
        <f>SUM(D188+D193+D196)</f>
        <v>64991</v>
      </c>
      <c r="E187" s="236">
        <f>SUM(E188+E193+E196)</f>
        <v>44077.92999999999</v>
      </c>
      <c r="F187" s="237">
        <f>E187/D187*100</f>
        <v>67.8215906817867</v>
      </c>
    </row>
    <row r="188" spans="1:6" ht="15" customHeight="1">
      <c r="A188" s="282"/>
      <c r="B188" s="239">
        <v>85401</v>
      </c>
      <c r="C188" s="251" t="s">
        <v>250</v>
      </c>
      <c r="D188" s="246">
        <f>SUM(D189)</f>
        <v>50290</v>
      </c>
      <c r="E188" s="246">
        <f>SUM(E189)</f>
        <v>30366.949999999997</v>
      </c>
      <c r="F188" s="243">
        <f>E188/D188*100</f>
        <v>60.383674686816455</v>
      </c>
    </row>
    <row r="189" spans="1:6" ht="17.25" customHeight="1">
      <c r="A189" s="282"/>
      <c r="B189" s="4"/>
      <c r="C189" s="242" t="s">
        <v>197</v>
      </c>
      <c r="D189" s="27">
        <f>D190+D191+D192</f>
        <v>50290</v>
      </c>
      <c r="E189" s="27">
        <f>E190+E191+E192</f>
        <v>30366.949999999997</v>
      </c>
      <c r="F189" s="244"/>
    </row>
    <row r="190" spans="1:6" ht="14.25" customHeight="1">
      <c r="A190" s="282"/>
      <c r="B190" s="241"/>
      <c r="C190" s="242" t="s">
        <v>202</v>
      </c>
      <c r="D190" s="27">
        <v>24215</v>
      </c>
      <c r="E190" s="27">
        <v>16193.52</v>
      </c>
      <c r="F190" s="244"/>
    </row>
    <row r="191" spans="1:6" ht="14.25" customHeight="1">
      <c r="A191" s="282"/>
      <c r="B191" s="241"/>
      <c r="C191" s="242" t="s">
        <v>114</v>
      </c>
      <c r="D191" s="27">
        <v>4770</v>
      </c>
      <c r="E191" s="27">
        <v>2452.35</v>
      </c>
      <c r="F191" s="244"/>
    </row>
    <row r="192" spans="1:6" ht="12.75">
      <c r="A192" s="282"/>
      <c r="B192" s="241"/>
      <c r="C192" s="242" t="s">
        <v>115</v>
      </c>
      <c r="D192" s="27">
        <v>21305</v>
      </c>
      <c r="E192" s="27">
        <v>11721.08</v>
      </c>
      <c r="F192" s="244"/>
    </row>
    <row r="193" spans="1:6" ht="12.75">
      <c r="A193" s="250"/>
      <c r="B193" s="283">
        <v>85406</v>
      </c>
      <c r="C193" s="284" t="s">
        <v>251</v>
      </c>
      <c r="D193" s="285">
        <f>SUM(D194)</f>
        <v>960</v>
      </c>
      <c r="E193" s="285">
        <f>SUM(E194)</f>
        <v>240</v>
      </c>
      <c r="F193" s="243">
        <f>E193/D193*100</f>
        <v>25</v>
      </c>
    </row>
    <row r="194" spans="1:6" ht="12.75">
      <c r="A194" s="116"/>
      <c r="B194" s="1"/>
      <c r="C194" s="242" t="s">
        <v>197</v>
      </c>
      <c r="D194" s="27">
        <f>SUM(D195)</f>
        <v>960</v>
      </c>
      <c r="E194" s="27">
        <f>SUM(E195)</f>
        <v>240</v>
      </c>
      <c r="F194" s="244"/>
    </row>
    <row r="195" spans="1:6" ht="15" customHeight="1">
      <c r="A195" s="252"/>
      <c r="B195" s="1"/>
      <c r="C195" s="242" t="s">
        <v>112</v>
      </c>
      <c r="D195" s="27">
        <v>960</v>
      </c>
      <c r="E195" s="27">
        <v>240</v>
      </c>
      <c r="F195" s="244"/>
    </row>
    <row r="196" spans="1:6" ht="15" customHeight="1">
      <c r="A196" s="252"/>
      <c r="B196" s="283">
        <v>85415</v>
      </c>
      <c r="C196" s="245" t="s">
        <v>252</v>
      </c>
      <c r="D196" s="246">
        <f>SUM(D197)</f>
        <v>13741</v>
      </c>
      <c r="E196" s="246">
        <v>13470.98</v>
      </c>
      <c r="F196" s="243">
        <f>E196/D196*100</f>
        <v>98.03493195546176</v>
      </c>
    </row>
    <row r="197" spans="1:6" ht="15" customHeight="1">
      <c r="A197" s="252"/>
      <c r="B197" s="1"/>
      <c r="C197" s="242" t="s">
        <v>197</v>
      </c>
      <c r="D197" s="27">
        <f>SUM(D198)</f>
        <v>13741</v>
      </c>
      <c r="E197" s="27">
        <v>13470.98</v>
      </c>
      <c r="F197" s="244"/>
    </row>
    <row r="198" spans="1:6" ht="15" customHeight="1">
      <c r="A198" s="252"/>
      <c r="B198" s="1"/>
      <c r="C198" s="242" t="s">
        <v>115</v>
      </c>
      <c r="D198" s="27">
        <v>13741</v>
      </c>
      <c r="E198" s="27">
        <v>13470.98</v>
      </c>
      <c r="F198" s="244"/>
    </row>
    <row r="199" spans="1:6" ht="12.75">
      <c r="A199" s="63">
        <v>901</v>
      </c>
      <c r="B199" s="235"/>
      <c r="C199" s="247" t="s">
        <v>253</v>
      </c>
      <c r="D199" s="236">
        <f>SUM(D200+D203)</f>
        <v>173700</v>
      </c>
      <c r="E199" s="236">
        <f>SUM(E200+E203)</f>
        <v>34774.159999999996</v>
      </c>
      <c r="F199" s="237">
        <f>E199/D199*100</f>
        <v>20.019666090961426</v>
      </c>
    </row>
    <row r="200" spans="1:6" ht="12.75">
      <c r="A200" s="250"/>
      <c r="B200" s="239">
        <v>90003</v>
      </c>
      <c r="C200" s="245" t="s">
        <v>254</v>
      </c>
      <c r="D200" s="246">
        <f>SUM(D201)</f>
        <v>5500</v>
      </c>
      <c r="E200" s="246">
        <f>SUM(E201)</f>
        <v>4103.15</v>
      </c>
      <c r="F200" s="243">
        <f>E200/D200*100</f>
        <v>74.60272727272726</v>
      </c>
    </row>
    <row r="201" spans="1:6" ht="12.75">
      <c r="A201" s="116"/>
      <c r="B201" s="4"/>
      <c r="C201" s="242" t="s">
        <v>197</v>
      </c>
      <c r="D201" s="27">
        <f>SUM(D202)</f>
        <v>5500</v>
      </c>
      <c r="E201" s="27">
        <f>SUM(E202)</f>
        <v>4103.15</v>
      </c>
      <c r="F201" s="244"/>
    </row>
    <row r="202" spans="1:6" ht="12.75">
      <c r="A202" s="252"/>
      <c r="B202" s="241"/>
      <c r="C202" s="242" t="s">
        <v>115</v>
      </c>
      <c r="D202" s="27">
        <v>5500</v>
      </c>
      <c r="E202" s="27">
        <v>4103.15</v>
      </c>
      <c r="F202" s="244"/>
    </row>
    <row r="203" spans="1:6" ht="15" customHeight="1">
      <c r="A203" s="250"/>
      <c r="B203" s="239">
        <v>90015</v>
      </c>
      <c r="C203" s="251" t="s">
        <v>255</v>
      </c>
      <c r="D203" s="246">
        <f>SUM(D204:D205)</f>
        <v>168200</v>
      </c>
      <c r="E203" s="246">
        <f>SUM(E204+E205)</f>
        <v>30671.01</v>
      </c>
      <c r="F203" s="243">
        <f>E203/D203*100</f>
        <v>18.23484542211653</v>
      </c>
    </row>
    <row r="204" spans="1:6" ht="14.25" customHeight="1">
      <c r="A204" s="250"/>
      <c r="B204" s="239"/>
      <c r="C204" s="242" t="s">
        <v>206</v>
      </c>
      <c r="D204" s="27">
        <v>115000</v>
      </c>
      <c r="E204" s="27">
        <v>3000</v>
      </c>
      <c r="F204" s="243">
        <f>E204/D204*100</f>
        <v>2.608695652173913</v>
      </c>
    </row>
    <row r="205" spans="1:6" ht="12.75">
      <c r="A205" s="252"/>
      <c r="B205" s="241"/>
      <c r="C205" s="242" t="s">
        <v>197</v>
      </c>
      <c r="D205" s="27">
        <v>53200</v>
      </c>
      <c r="E205" s="27">
        <v>27671.01</v>
      </c>
      <c r="F205" s="243">
        <f>E205/D205*100</f>
        <v>52.01317669172932</v>
      </c>
    </row>
    <row r="206" spans="1:6" ht="12.75">
      <c r="A206" s="252"/>
      <c r="B206" s="241"/>
      <c r="C206" s="242" t="s">
        <v>115</v>
      </c>
      <c r="D206" s="27">
        <v>53200</v>
      </c>
      <c r="E206" s="27">
        <v>27671.01</v>
      </c>
      <c r="F206" s="244"/>
    </row>
    <row r="207" spans="1:6" ht="12.75">
      <c r="A207" s="63">
        <v>921</v>
      </c>
      <c r="B207" s="235"/>
      <c r="C207" s="247" t="s">
        <v>256</v>
      </c>
      <c r="D207" s="236">
        <f>SUM(D210)</f>
        <v>73500</v>
      </c>
      <c r="E207" s="236">
        <f>SUM(E210)</f>
        <v>36750</v>
      </c>
      <c r="F207" s="237">
        <f>E207/D207*100</f>
        <v>50</v>
      </c>
    </row>
    <row r="208" spans="1:6" ht="12.75">
      <c r="A208" s="282"/>
      <c r="B208" s="239">
        <v>92116</v>
      </c>
      <c r="C208" s="251" t="s">
        <v>257</v>
      </c>
      <c r="D208" s="246">
        <f>SUM(D209)</f>
        <v>73500</v>
      </c>
      <c r="E208" s="246">
        <f>SUM(E209)</f>
        <v>36750</v>
      </c>
      <c r="F208" s="243"/>
    </row>
    <row r="209" spans="1:6" ht="12.75">
      <c r="A209" s="282"/>
      <c r="B209" s="241"/>
      <c r="C209" s="242" t="s">
        <v>197</v>
      </c>
      <c r="D209" s="27">
        <v>73500</v>
      </c>
      <c r="E209" s="27">
        <v>36750</v>
      </c>
      <c r="F209" s="244"/>
    </row>
    <row r="210" spans="1:6" ht="12.75">
      <c r="A210" s="282"/>
      <c r="B210" s="241"/>
      <c r="C210" s="242" t="s">
        <v>112</v>
      </c>
      <c r="D210" s="27">
        <v>73500</v>
      </c>
      <c r="E210" s="27">
        <v>36750</v>
      </c>
      <c r="F210" s="244"/>
    </row>
    <row r="211" spans="1:6" ht="12.75">
      <c r="A211" s="63">
        <v>926</v>
      </c>
      <c r="B211" s="234"/>
      <c r="C211" s="247" t="s">
        <v>66</v>
      </c>
      <c r="D211" s="236">
        <f>SUM(D212)</f>
        <v>45600</v>
      </c>
      <c r="E211" s="236">
        <f>SUM(E212)</f>
        <v>10686.92</v>
      </c>
      <c r="F211" s="237">
        <f>E211/D211*100</f>
        <v>23.43622807017544</v>
      </c>
    </row>
    <row r="212" spans="1:6" ht="12.75">
      <c r="A212" s="116"/>
      <c r="B212" s="239">
        <v>92605</v>
      </c>
      <c r="C212" s="245" t="s">
        <v>258</v>
      </c>
      <c r="D212" s="246">
        <f>SUM(D213)</f>
        <v>45600</v>
      </c>
      <c r="E212" s="246">
        <f>SUM(E213)</f>
        <v>10686.92</v>
      </c>
      <c r="F212" s="243"/>
    </row>
    <row r="213" spans="1:6" ht="15.75" customHeight="1">
      <c r="A213" s="116"/>
      <c r="B213" s="241"/>
      <c r="C213" s="242" t="s">
        <v>197</v>
      </c>
      <c r="D213" s="27">
        <f>SUM(D214:D217)</f>
        <v>45600</v>
      </c>
      <c r="E213" s="27">
        <f>SUM(E214:E217)</f>
        <v>10686.92</v>
      </c>
      <c r="F213" s="244"/>
    </row>
    <row r="214" spans="1:6" ht="15.75" customHeight="1">
      <c r="A214" s="116"/>
      <c r="B214" s="241"/>
      <c r="C214" s="242" t="s">
        <v>112</v>
      </c>
      <c r="D214" s="27">
        <v>12000</v>
      </c>
      <c r="E214" s="27">
        <v>0</v>
      </c>
      <c r="F214" s="244"/>
    </row>
    <row r="215" spans="1:6" ht="14.25" customHeight="1">
      <c r="A215" s="116"/>
      <c r="B215" s="241"/>
      <c r="C215" s="242" t="s">
        <v>113</v>
      </c>
      <c r="D215" s="27">
        <v>6540</v>
      </c>
      <c r="E215" s="27">
        <v>2744</v>
      </c>
      <c r="F215" s="244"/>
    </row>
    <row r="216" spans="1:6" ht="15" customHeight="1">
      <c r="A216" s="116"/>
      <c r="B216" s="241"/>
      <c r="C216" s="242" t="s">
        <v>114</v>
      </c>
      <c r="D216" s="27">
        <v>300</v>
      </c>
      <c r="E216" s="27">
        <v>117.88</v>
      </c>
      <c r="F216" s="244"/>
    </row>
    <row r="217" spans="1:6" ht="14.25" customHeight="1">
      <c r="A217" s="116"/>
      <c r="B217" s="241"/>
      <c r="C217" s="242" t="s">
        <v>115</v>
      </c>
      <c r="D217" s="27">
        <v>26760</v>
      </c>
      <c r="E217" s="27">
        <v>7825.04</v>
      </c>
      <c r="F217" s="244"/>
    </row>
    <row r="218" spans="1:6" ht="12.75">
      <c r="A218" s="286"/>
      <c r="B218" s="287"/>
      <c r="C218" s="253" t="s">
        <v>259</v>
      </c>
      <c r="D218" s="22">
        <f>SUM(D211+D207+D199+D187+D155+D149+D114+D111+D105+D98+D81+D73+D47+D42+D35+D28+D21+D7)</f>
        <v>6201099.44</v>
      </c>
      <c r="E218" s="22">
        <f>SUM(E7+E21+E28+E35+E42+E47+E73+E81+E98+E105+E111+E114+E149+E155+E187+E199+E207+E211)</f>
        <v>2472580.54</v>
      </c>
      <c r="F218" s="288">
        <f>E218/D218*100</f>
        <v>39.87326060360677</v>
      </c>
    </row>
    <row r="219" spans="1:2" ht="12.75">
      <c r="A219" s="5"/>
      <c r="B219" s="5"/>
    </row>
    <row r="220" spans="1:2" ht="12.75">
      <c r="A220" s="5"/>
      <c r="B220" s="5"/>
    </row>
    <row r="221" spans="1:2" ht="12.75">
      <c r="A221" s="5"/>
      <c r="B221" s="5"/>
    </row>
    <row r="222" spans="1:6" ht="12.75">
      <c r="A222" s="5"/>
      <c r="B222" s="5"/>
      <c r="C222" s="5"/>
      <c r="D222" s="71">
        <f>SUM(D218-D223)</f>
        <v>0</v>
      </c>
      <c r="E222" s="5"/>
      <c r="F222" s="5"/>
    </row>
    <row r="223" spans="1:6" ht="12.75">
      <c r="A223" s="5"/>
      <c r="B223" s="5"/>
      <c r="C223" s="5"/>
      <c r="D223" s="71">
        <f>SUM(D224+D227)</f>
        <v>6201099.4399999995</v>
      </c>
      <c r="E223" s="71">
        <f>SUM(E224+E227)</f>
        <v>2472580.5400000005</v>
      </c>
      <c r="F223" s="24">
        <f>E223/D223*100</f>
        <v>39.87326060360678</v>
      </c>
    </row>
    <row r="224" spans="1:6" ht="12.75">
      <c r="A224" s="5"/>
      <c r="B224" s="5"/>
      <c r="C224" s="289" t="s">
        <v>206</v>
      </c>
      <c r="D224" s="290">
        <f>SUM(D225:D226)</f>
        <v>1353000</v>
      </c>
      <c r="E224" s="290">
        <f>SUM(E225:E226)</f>
        <v>137409.06</v>
      </c>
      <c r="F224" s="24">
        <f>E224/D224*100</f>
        <v>10.155880266075387</v>
      </c>
    </row>
    <row r="225" spans="1:6" ht="12.75">
      <c r="A225" s="5"/>
      <c r="B225" s="5"/>
      <c r="C225" s="49" t="s">
        <v>260</v>
      </c>
      <c r="D225" s="27">
        <v>1220000</v>
      </c>
      <c r="E225" s="27">
        <v>133448.05</v>
      </c>
      <c r="F225" s="24">
        <f>E225/D225*100</f>
        <v>10.938364754098359</v>
      </c>
    </row>
    <row r="226" spans="1:6" ht="12.75">
      <c r="A226" s="5"/>
      <c r="B226" s="5"/>
      <c r="C226" s="49" t="s">
        <v>261</v>
      </c>
      <c r="D226" s="27">
        <v>133000</v>
      </c>
      <c r="E226" s="27">
        <v>3961.01</v>
      </c>
      <c r="F226" s="24">
        <f>E226/D226*100</f>
        <v>2.9782030075187973</v>
      </c>
    </row>
    <row r="227" spans="1:6" ht="12.75">
      <c r="A227" s="5"/>
      <c r="B227" s="5"/>
      <c r="C227" s="289" t="s">
        <v>197</v>
      </c>
      <c r="D227" s="290">
        <f>SUM(D228:D233)</f>
        <v>4848099.4399999995</v>
      </c>
      <c r="E227" s="290">
        <f>SUM(E228:E233)</f>
        <v>2335171.4800000004</v>
      </c>
      <c r="F227" s="24">
        <f>E227/D227*100</f>
        <v>48.166740573291555</v>
      </c>
    </row>
    <row r="228" spans="1:6" ht="12.75">
      <c r="A228" s="5"/>
      <c r="B228" s="5"/>
      <c r="C228" s="49" t="s">
        <v>112</v>
      </c>
      <c r="D228" s="27">
        <f>SUM(D118+D195+D214+D210)</f>
        <v>175718</v>
      </c>
      <c r="E228" s="27">
        <f>SUM(E118+E195+E214+E210)</f>
        <v>81592.73999999999</v>
      </c>
      <c r="F228" s="24">
        <f>E228/D228*100</f>
        <v>46.433911153097576</v>
      </c>
    </row>
    <row r="229" spans="1:6" ht="12.75">
      <c r="A229" s="5"/>
      <c r="B229" s="5"/>
      <c r="C229" s="49" t="s">
        <v>113</v>
      </c>
      <c r="D229" s="27">
        <f>SUM(D18+D25+D32+D39+D45+D50+D62+D67+D78+D88+D94+D103+D119+D124+D129+D134+D139+D147+D152+D159+D176+D181+D190+D215)</f>
        <v>1863020</v>
      </c>
      <c r="E229" s="27">
        <f>SUM(E18+E25+E32+E39+E45+E50+E62+E67+E78+E88+E94+E103+E119+E124+E129+E134+E139+E147+E152+E159+E176+E181+E190+E215)</f>
        <v>950062.1700000002</v>
      </c>
      <c r="F229" s="24">
        <f>E229/D229*100</f>
        <v>50.99581163916652</v>
      </c>
    </row>
    <row r="230" spans="1:6" ht="12.75">
      <c r="A230" s="5"/>
      <c r="B230" s="5"/>
      <c r="C230" s="49" t="s">
        <v>114</v>
      </c>
      <c r="D230" s="50">
        <f>SUM(D19+D26+D33+D40+D51+D63+D79+D89+D120+D125+D130+D135+D140+D153+D160+D177+D182+D191+D216)</f>
        <v>354020.65</v>
      </c>
      <c r="E230" s="50">
        <f>SUM(E19+E26+E33+E40+E51+E63+E79+E89+E120+E125+E130+E135+E140+E153+E160+E177+E182+E191+E216)</f>
        <v>181765.40000000002</v>
      </c>
      <c r="F230" s="24">
        <f>E230/D230*100</f>
        <v>51.34316317423857</v>
      </c>
    </row>
    <row r="231" spans="1:6" ht="15">
      <c r="A231" s="291"/>
      <c r="B231" s="291"/>
      <c r="C231" s="49" t="s">
        <v>115</v>
      </c>
      <c r="D231" s="27">
        <f>SUM(D12+D15+D20+D27+D34+D41+D46+D52+D58+D64+D68+D71+D84+D90+D97+D104+D121+D126+D131+D136+D141+D144+D148+D154+D161+D166+D170+D173+D178+D183+D186+D192+D198+D202+D206+D217)</f>
        <v>2414740.79</v>
      </c>
      <c r="E231" s="27">
        <f>SUM(E12+E15+E20+E27+E34+E41+E46+E52+E58+E64+E68+E71+E84+E90+E97+E104+E121+E126+E131+E136+E141+E144+E148+E154+E161+E166+E170+E173+E178+E183+E186+E192+E198+E202+E206+E217)</f>
        <v>1105830.45</v>
      </c>
      <c r="F231" s="24">
        <f>E231/D231*100</f>
        <v>45.79499607492032</v>
      </c>
    </row>
    <row r="232" spans="1:6" ht="15">
      <c r="A232" s="291"/>
      <c r="B232" s="291"/>
      <c r="C232" s="26" t="s">
        <v>229</v>
      </c>
      <c r="D232" s="114">
        <f>SUM(D108)</f>
        <v>30000</v>
      </c>
      <c r="E232" s="292">
        <f>SUM(E108)</f>
        <v>15920.72</v>
      </c>
      <c r="F232" s="24">
        <f>E232/D232*100</f>
        <v>53.069066666666664</v>
      </c>
    </row>
    <row r="233" spans="1:6" ht="15">
      <c r="A233" s="291"/>
      <c r="B233" s="291"/>
      <c r="C233" s="26" t="s">
        <v>232</v>
      </c>
      <c r="D233" s="27">
        <f>SUM(D113)</f>
        <v>10600</v>
      </c>
      <c r="E233" s="27">
        <f>SUM(E113)</f>
        <v>0</v>
      </c>
      <c r="F233" s="24">
        <f>E233/D233*100</f>
        <v>0</v>
      </c>
    </row>
    <row r="234" spans="1:6" ht="15">
      <c r="A234" s="291"/>
      <c r="B234" s="291"/>
      <c r="C234" s="291"/>
      <c r="D234" s="291"/>
      <c r="E234" s="291"/>
      <c r="F234" s="293"/>
    </row>
    <row r="235" spans="1:2" ht="15">
      <c r="A235" s="291"/>
      <c r="B235" s="291"/>
    </row>
    <row r="236" spans="1:2" ht="15">
      <c r="A236" s="291"/>
      <c r="B236" s="291"/>
    </row>
    <row r="237" spans="1:2" ht="15">
      <c r="A237" s="291"/>
      <c r="B237" s="291"/>
    </row>
    <row r="238" spans="1:2" ht="15">
      <c r="A238" s="291"/>
      <c r="B238" s="291"/>
    </row>
    <row r="239" spans="1:6" ht="15">
      <c r="A239" s="291"/>
      <c r="B239" s="291"/>
      <c r="C239" s="291"/>
      <c r="D239" s="291"/>
      <c r="E239" s="291"/>
      <c r="F239" s="293"/>
    </row>
    <row r="240" spans="1:6" ht="15">
      <c r="A240" s="291"/>
      <c r="B240" s="291"/>
      <c r="C240" s="291"/>
      <c r="D240" s="291"/>
      <c r="E240" s="291"/>
      <c r="F240" s="293"/>
    </row>
    <row r="241" spans="1:6" ht="15">
      <c r="A241" s="291"/>
      <c r="B241" s="291"/>
      <c r="C241" s="291"/>
      <c r="D241" s="291"/>
      <c r="E241" s="291"/>
      <c r="F241" s="293"/>
    </row>
    <row r="242" spans="1:6" ht="15">
      <c r="A242" s="291"/>
      <c r="B242" s="291"/>
      <c r="C242" s="291"/>
      <c r="D242" s="291"/>
      <c r="E242" s="291"/>
      <c r="F242" s="293"/>
    </row>
    <row r="243" spans="1:6" ht="15">
      <c r="A243" s="291"/>
      <c r="B243" s="291"/>
      <c r="C243" s="291"/>
      <c r="D243" s="291"/>
      <c r="E243" s="291"/>
      <c r="F243" s="293"/>
    </row>
    <row r="244" spans="1:6" ht="15">
      <c r="A244" s="291"/>
      <c r="B244" s="291"/>
      <c r="C244" s="291"/>
      <c r="D244" s="291"/>
      <c r="E244" s="291"/>
      <c r="F244" s="293"/>
    </row>
    <row r="245" spans="1:6" ht="15">
      <c r="A245" s="291"/>
      <c r="B245" s="291"/>
      <c r="C245" s="291"/>
      <c r="D245" s="291"/>
      <c r="E245" s="291"/>
      <c r="F245" s="293"/>
    </row>
    <row r="246" spans="1:6" ht="15">
      <c r="A246" s="291"/>
      <c r="B246" s="291"/>
      <c r="C246" s="291"/>
      <c r="D246" s="291"/>
      <c r="E246" s="291"/>
      <c r="F246" s="293"/>
    </row>
    <row r="247" spans="1:6" ht="15">
      <c r="A247" s="291"/>
      <c r="B247" s="291"/>
      <c r="C247" s="291"/>
      <c r="D247" s="291"/>
      <c r="E247" s="291"/>
      <c r="F247" s="293"/>
    </row>
    <row r="248" spans="1:6" ht="15">
      <c r="A248" s="291"/>
      <c r="B248" s="291"/>
      <c r="C248" s="291"/>
      <c r="D248" s="291"/>
      <c r="E248" s="291"/>
      <c r="F248" s="293"/>
    </row>
    <row r="249" spans="1:6" ht="15">
      <c r="A249" s="291"/>
      <c r="B249" s="291"/>
      <c r="C249" s="291"/>
      <c r="D249" s="291"/>
      <c r="E249" s="291"/>
      <c r="F249" s="293"/>
    </row>
    <row r="250" spans="1:6" ht="15">
      <c r="A250" s="291"/>
      <c r="B250" s="291"/>
      <c r="C250" s="291"/>
      <c r="D250" s="291"/>
      <c r="E250" s="291"/>
      <c r="F250" s="293"/>
    </row>
    <row r="251" spans="1:6" ht="15">
      <c r="A251" s="291"/>
      <c r="B251" s="291"/>
      <c r="C251" s="291"/>
      <c r="D251" s="291"/>
      <c r="E251" s="291"/>
      <c r="F251" s="293"/>
    </row>
    <row r="252" spans="1:6" ht="15">
      <c r="A252" s="291"/>
      <c r="B252" s="291"/>
      <c r="C252" s="291"/>
      <c r="D252" s="291"/>
      <c r="E252" s="291"/>
      <c r="F252" s="293"/>
    </row>
    <row r="253" spans="1:6" ht="15">
      <c r="A253" s="291"/>
      <c r="B253" s="291"/>
      <c r="C253" s="291"/>
      <c r="D253" s="291"/>
      <c r="E253" s="291"/>
      <c r="F253" s="293"/>
    </row>
    <row r="254" spans="1:6" ht="15">
      <c r="A254" s="291"/>
      <c r="B254" s="291"/>
      <c r="C254" s="291"/>
      <c r="D254" s="291"/>
      <c r="E254" s="291"/>
      <c r="F254" s="293"/>
    </row>
    <row r="255" spans="1:6" ht="15">
      <c r="A255" s="291"/>
      <c r="B255" s="291"/>
      <c r="C255" s="291"/>
      <c r="D255" s="291"/>
      <c r="E255" s="291"/>
      <c r="F255" s="293"/>
    </row>
    <row r="256" spans="1:6" ht="15">
      <c r="A256" s="291"/>
      <c r="B256" s="291"/>
      <c r="C256" s="291"/>
      <c r="D256" s="291"/>
      <c r="E256" s="291"/>
      <c r="F256" s="293"/>
    </row>
    <row r="257" spans="1:6" ht="15">
      <c r="A257" s="291"/>
      <c r="B257" s="291"/>
      <c r="C257" s="291"/>
      <c r="D257" s="291"/>
      <c r="E257" s="291"/>
      <c r="F257" s="293"/>
    </row>
    <row r="258" spans="1:6" ht="15">
      <c r="A258" s="291"/>
      <c r="B258" s="291"/>
      <c r="C258" s="291"/>
      <c r="D258" s="291"/>
      <c r="E258" s="291"/>
      <c r="F258" s="293"/>
    </row>
    <row r="259" spans="1:6" ht="15">
      <c r="A259" s="291"/>
      <c r="B259" s="291"/>
      <c r="C259" s="291"/>
      <c r="D259" s="291"/>
      <c r="E259" s="291"/>
      <c r="F259" s="293"/>
    </row>
    <row r="260" spans="1:6" ht="15">
      <c r="A260" s="291"/>
      <c r="B260" s="291"/>
      <c r="C260" s="291"/>
      <c r="D260" s="291"/>
      <c r="E260" s="291"/>
      <c r="F260" s="293"/>
    </row>
    <row r="261" spans="1:6" ht="15">
      <c r="A261" s="291"/>
      <c r="B261" s="291"/>
      <c r="C261" s="291"/>
      <c r="D261" s="291"/>
      <c r="E261" s="291"/>
      <c r="F261" s="293"/>
    </row>
    <row r="262" spans="1:6" ht="15">
      <c r="A262" s="291"/>
      <c r="B262" s="291"/>
      <c r="C262" s="291"/>
      <c r="D262" s="291"/>
      <c r="E262" s="291"/>
      <c r="F262" s="293"/>
    </row>
    <row r="263" spans="1:6" ht="15">
      <c r="A263" s="291"/>
      <c r="B263" s="291"/>
      <c r="C263" s="291"/>
      <c r="D263" s="291"/>
      <c r="E263" s="291"/>
      <c r="F263" s="293"/>
    </row>
    <row r="264" spans="1:6" ht="15">
      <c r="A264" s="291"/>
      <c r="B264" s="291"/>
      <c r="C264" s="291"/>
      <c r="D264" s="291"/>
      <c r="E264" s="291"/>
      <c r="F264" s="293"/>
    </row>
    <row r="265" spans="1:6" ht="15">
      <c r="A265" s="291"/>
      <c r="B265" s="291"/>
      <c r="C265" s="291"/>
      <c r="D265" s="291"/>
      <c r="E265" s="291"/>
      <c r="F265" s="293"/>
    </row>
    <row r="266" spans="1:6" ht="15">
      <c r="A266" s="291"/>
      <c r="B266" s="291"/>
      <c r="C266" s="291"/>
      <c r="D266" s="291"/>
      <c r="E266" s="291"/>
      <c r="F266" s="293"/>
    </row>
    <row r="267" spans="1:6" ht="15">
      <c r="A267" s="291"/>
      <c r="B267" s="291"/>
      <c r="C267" s="291"/>
      <c r="D267" s="291"/>
      <c r="E267" s="291"/>
      <c r="F267" s="293"/>
    </row>
    <row r="268" spans="1:6" ht="15">
      <c r="A268" s="291"/>
      <c r="B268" s="291"/>
      <c r="C268" s="291"/>
      <c r="D268" s="291"/>
      <c r="E268" s="291"/>
      <c r="F268" s="293"/>
    </row>
    <row r="269" spans="1:6" ht="15">
      <c r="A269" s="291"/>
      <c r="B269" s="291"/>
      <c r="C269" s="291"/>
      <c r="D269" s="291"/>
      <c r="E269" s="291"/>
      <c r="F269" s="293"/>
    </row>
    <row r="270" spans="1:6" ht="15">
      <c r="A270" s="291"/>
      <c r="B270" s="291"/>
      <c r="C270" s="291"/>
      <c r="D270" s="291"/>
      <c r="E270" s="291"/>
      <c r="F270" s="293"/>
    </row>
    <row r="271" spans="1:6" ht="15">
      <c r="A271" s="291"/>
      <c r="B271" s="291"/>
      <c r="C271" s="291"/>
      <c r="D271" s="291"/>
      <c r="E271" s="291"/>
      <c r="F271" s="293"/>
    </row>
    <row r="272" spans="1:6" ht="15">
      <c r="A272" s="291"/>
      <c r="B272" s="291"/>
      <c r="C272" s="291"/>
      <c r="D272" s="291"/>
      <c r="E272" s="291"/>
      <c r="F272" s="293"/>
    </row>
    <row r="273" spans="1:6" ht="15">
      <c r="A273" s="291"/>
      <c r="B273" s="291"/>
      <c r="C273" s="291"/>
      <c r="D273" s="291"/>
      <c r="E273" s="291"/>
      <c r="F273" s="293"/>
    </row>
    <row r="274" spans="1:6" ht="15">
      <c r="A274" s="291"/>
      <c r="B274" s="291"/>
      <c r="C274" s="291"/>
      <c r="D274" s="291"/>
      <c r="E274" s="291"/>
      <c r="F274" s="293"/>
    </row>
    <row r="275" spans="1:6" ht="15">
      <c r="A275" s="291"/>
      <c r="B275" s="291"/>
      <c r="C275" s="291"/>
      <c r="D275" s="291"/>
      <c r="E275" s="291"/>
      <c r="F275" s="293"/>
    </row>
    <row r="276" spans="1:6" ht="15">
      <c r="A276" s="291"/>
      <c r="B276" s="291"/>
      <c r="C276" s="291"/>
      <c r="D276" s="291"/>
      <c r="E276" s="291"/>
      <c r="F276" s="293"/>
    </row>
    <row r="277" spans="1:6" ht="15">
      <c r="A277" s="291"/>
      <c r="B277" s="291"/>
      <c r="C277" s="291"/>
      <c r="D277" s="291"/>
      <c r="E277" s="291"/>
      <c r="F277" s="293"/>
    </row>
    <row r="278" spans="1:6" ht="15">
      <c r="A278" s="291"/>
      <c r="B278" s="291"/>
      <c r="C278" s="291"/>
      <c r="D278" s="291"/>
      <c r="E278" s="291"/>
      <c r="F278" s="293"/>
    </row>
    <row r="279" spans="1:6" ht="15">
      <c r="A279" s="291"/>
      <c r="B279" s="291"/>
      <c r="C279" s="291"/>
      <c r="D279" s="291"/>
      <c r="E279" s="291"/>
      <c r="F279" s="293"/>
    </row>
    <row r="280" spans="1:6" ht="15">
      <c r="A280" s="291"/>
      <c r="B280" s="291"/>
      <c r="C280" s="291"/>
      <c r="D280" s="291"/>
      <c r="E280" s="291"/>
      <c r="F280" s="293"/>
    </row>
    <row r="281" spans="1:6" ht="15">
      <c r="A281" s="291"/>
      <c r="B281" s="291"/>
      <c r="C281" s="291"/>
      <c r="D281" s="291"/>
      <c r="E281" s="291"/>
      <c r="F281" s="293"/>
    </row>
    <row r="282" spans="1:6" ht="15">
      <c r="A282" s="291"/>
      <c r="B282" s="291"/>
      <c r="C282" s="291"/>
      <c r="D282" s="291"/>
      <c r="E282" s="291"/>
      <c r="F282" s="293"/>
    </row>
    <row r="283" spans="1:6" ht="15">
      <c r="A283" s="291"/>
      <c r="B283" s="291"/>
      <c r="C283" s="291"/>
      <c r="D283" s="291"/>
      <c r="E283" s="291"/>
      <c r="F283" s="293"/>
    </row>
    <row r="284" spans="1:6" ht="15">
      <c r="A284" s="291"/>
      <c r="B284" s="291"/>
      <c r="C284" s="291"/>
      <c r="D284" s="291"/>
      <c r="E284" s="291"/>
      <c r="F284" s="293"/>
    </row>
    <row r="285" spans="1:6" ht="15">
      <c r="A285" s="291"/>
      <c r="B285" s="291"/>
      <c r="C285" s="291"/>
      <c r="D285" s="291"/>
      <c r="E285" s="291"/>
      <c r="F285" s="293"/>
    </row>
    <row r="286" spans="1:6" ht="15">
      <c r="A286" s="291"/>
      <c r="B286" s="291"/>
      <c r="C286" s="291"/>
      <c r="D286" s="291"/>
      <c r="E286" s="291"/>
      <c r="F286" s="293"/>
    </row>
    <row r="287" spans="1:6" ht="15">
      <c r="A287" s="291"/>
      <c r="B287" s="291"/>
      <c r="C287" s="291"/>
      <c r="D287" s="291"/>
      <c r="E287" s="291"/>
      <c r="F287" s="293"/>
    </row>
    <row r="288" spans="1:6" ht="15">
      <c r="A288" s="291"/>
      <c r="B288" s="291"/>
      <c r="C288" s="291"/>
      <c r="D288" s="291"/>
      <c r="E288" s="291"/>
      <c r="F288" s="293"/>
    </row>
    <row r="289" spans="1:6" ht="15">
      <c r="A289" s="291"/>
      <c r="B289" s="291"/>
      <c r="C289" s="291"/>
      <c r="D289" s="291"/>
      <c r="E289" s="291"/>
      <c r="F289" s="293"/>
    </row>
    <row r="290" spans="1:6" ht="15">
      <c r="A290" s="291"/>
      <c r="B290" s="291"/>
      <c r="C290" s="291"/>
      <c r="D290" s="291"/>
      <c r="E290" s="291"/>
      <c r="F290" s="293"/>
    </row>
    <row r="291" spans="1:6" ht="15">
      <c r="A291" s="291"/>
      <c r="B291" s="291"/>
      <c r="C291" s="291"/>
      <c r="D291" s="291"/>
      <c r="E291" s="291"/>
      <c r="F291" s="293"/>
    </row>
    <row r="292" spans="1:6" ht="15">
      <c r="A292" s="291"/>
      <c r="B292" s="291"/>
      <c r="C292" s="291"/>
      <c r="D292" s="291"/>
      <c r="E292" s="291"/>
      <c r="F292" s="293"/>
    </row>
    <row r="293" spans="1:6" ht="15">
      <c r="A293" s="291"/>
      <c r="B293" s="291"/>
      <c r="C293" s="291"/>
      <c r="D293" s="291"/>
      <c r="E293" s="291"/>
      <c r="F293" s="293"/>
    </row>
    <row r="294" spans="1:6" ht="15">
      <c r="A294" s="291"/>
      <c r="B294" s="291"/>
      <c r="C294" s="291"/>
      <c r="D294" s="291"/>
      <c r="E294" s="291"/>
      <c r="F294" s="293"/>
    </row>
    <row r="295" spans="1:6" ht="15">
      <c r="A295" s="291"/>
      <c r="B295" s="291"/>
      <c r="C295" s="291"/>
      <c r="D295" s="291"/>
      <c r="E295" s="291"/>
      <c r="F295" s="293"/>
    </row>
    <row r="296" spans="1:6" ht="15">
      <c r="A296" s="291"/>
      <c r="B296" s="291"/>
      <c r="C296" s="291"/>
      <c r="D296" s="291"/>
      <c r="E296" s="291"/>
      <c r="F296" s="293"/>
    </row>
    <row r="297" spans="1:6" ht="15">
      <c r="A297" s="291"/>
      <c r="B297" s="291"/>
      <c r="C297" s="291"/>
      <c r="D297" s="291"/>
      <c r="E297" s="291"/>
      <c r="F297" s="293"/>
    </row>
    <row r="298" spans="1:6" ht="15">
      <c r="A298" s="291"/>
      <c r="B298" s="291"/>
      <c r="C298" s="291"/>
      <c r="D298" s="291"/>
      <c r="E298" s="291"/>
      <c r="F298" s="293"/>
    </row>
    <row r="299" spans="1:6" ht="15">
      <c r="A299" s="291"/>
      <c r="B299" s="291"/>
      <c r="C299" s="291"/>
      <c r="D299" s="291"/>
      <c r="E299" s="291"/>
      <c r="F299" s="293"/>
    </row>
    <row r="300" spans="1:6" ht="15">
      <c r="A300" s="291"/>
      <c r="B300" s="291"/>
      <c r="C300" s="291"/>
      <c r="D300" s="291"/>
      <c r="E300" s="291"/>
      <c r="F300" s="293"/>
    </row>
    <row r="301" spans="1:6" ht="15">
      <c r="A301" s="291"/>
      <c r="B301" s="291"/>
      <c r="C301" s="291"/>
      <c r="D301" s="291"/>
      <c r="E301" s="291"/>
      <c r="F301" s="293"/>
    </row>
    <row r="302" spans="1:6" ht="15">
      <c r="A302" s="291"/>
      <c r="B302" s="291"/>
      <c r="C302" s="291"/>
      <c r="D302" s="291"/>
      <c r="E302" s="291"/>
      <c r="F302" s="293"/>
    </row>
    <row r="303" spans="1:6" ht="15">
      <c r="A303" s="291"/>
      <c r="B303" s="291"/>
      <c r="C303" s="291"/>
      <c r="D303" s="291"/>
      <c r="E303" s="291"/>
      <c r="F303" s="293"/>
    </row>
    <row r="304" spans="1:6" ht="15">
      <c r="A304" s="291"/>
      <c r="B304" s="291"/>
      <c r="C304" s="291"/>
      <c r="D304" s="291"/>
      <c r="E304" s="291"/>
      <c r="F304" s="293"/>
    </row>
    <row r="305" spans="1:6" ht="15">
      <c r="A305" s="291"/>
      <c r="B305" s="291"/>
      <c r="C305" s="291"/>
      <c r="D305" s="291"/>
      <c r="E305" s="291"/>
      <c r="F305" s="293"/>
    </row>
    <row r="306" spans="1:6" ht="15">
      <c r="A306" s="291"/>
      <c r="B306" s="291"/>
      <c r="C306" s="291"/>
      <c r="D306" s="291"/>
      <c r="E306" s="291"/>
      <c r="F306" s="293"/>
    </row>
    <row r="307" spans="1:6" ht="15">
      <c r="A307" s="291"/>
      <c r="B307" s="291"/>
      <c r="C307" s="291"/>
      <c r="D307" s="291"/>
      <c r="E307" s="291"/>
      <c r="F307" s="293"/>
    </row>
    <row r="308" spans="1:6" ht="15">
      <c r="A308" s="291"/>
      <c r="B308" s="291"/>
      <c r="C308" s="291"/>
      <c r="D308" s="291"/>
      <c r="E308" s="291"/>
      <c r="F308" s="293"/>
    </row>
    <row r="309" spans="1:6" ht="15">
      <c r="A309" s="291"/>
      <c r="B309" s="291"/>
      <c r="C309" s="291"/>
      <c r="D309" s="291"/>
      <c r="E309" s="291"/>
      <c r="F309" s="293"/>
    </row>
    <row r="310" spans="1:6" ht="15">
      <c r="A310" s="291"/>
      <c r="B310" s="291"/>
      <c r="C310" s="291"/>
      <c r="D310" s="291"/>
      <c r="E310" s="291"/>
      <c r="F310" s="293"/>
    </row>
    <row r="311" spans="1:6" ht="15">
      <c r="A311" s="291"/>
      <c r="B311" s="291"/>
      <c r="C311" s="291"/>
      <c r="D311" s="291"/>
      <c r="E311" s="291"/>
      <c r="F311" s="293"/>
    </row>
    <row r="312" spans="1:6" ht="15">
      <c r="A312" s="291"/>
      <c r="B312" s="291"/>
      <c r="C312" s="291"/>
      <c r="D312" s="291"/>
      <c r="E312" s="291"/>
      <c r="F312" s="293"/>
    </row>
    <row r="313" spans="1:6" ht="15">
      <c r="A313" s="291"/>
      <c r="B313" s="291"/>
      <c r="C313" s="291"/>
      <c r="D313" s="291"/>
      <c r="E313" s="291"/>
      <c r="F313" s="293"/>
    </row>
    <row r="314" spans="1:6" ht="15">
      <c r="A314" s="291"/>
      <c r="B314" s="291"/>
      <c r="C314" s="291"/>
      <c r="D314" s="291"/>
      <c r="E314" s="291"/>
      <c r="F314" s="293"/>
    </row>
    <row r="315" spans="1:6" ht="15">
      <c r="A315" s="291"/>
      <c r="B315" s="291"/>
      <c r="C315" s="291"/>
      <c r="D315" s="291"/>
      <c r="E315" s="291"/>
      <c r="F315" s="293"/>
    </row>
    <row r="316" spans="1:6" ht="15">
      <c r="A316" s="291"/>
      <c r="B316" s="291"/>
      <c r="C316" s="291"/>
      <c r="D316" s="291"/>
      <c r="E316" s="291"/>
      <c r="F316" s="293"/>
    </row>
    <row r="317" spans="1:6" ht="15">
      <c r="A317" s="291"/>
      <c r="B317" s="291"/>
      <c r="C317" s="291"/>
      <c r="D317" s="291"/>
      <c r="E317" s="291"/>
      <c r="F317" s="293"/>
    </row>
    <row r="318" spans="1:6" ht="15">
      <c r="A318" s="291"/>
      <c r="B318" s="291"/>
      <c r="C318" s="291"/>
      <c r="D318" s="291"/>
      <c r="E318" s="291"/>
      <c r="F318" s="293"/>
    </row>
    <row r="319" spans="1:6" ht="15">
      <c r="A319" s="291"/>
      <c r="B319" s="291"/>
      <c r="C319" s="291"/>
      <c r="D319" s="291"/>
      <c r="E319" s="291"/>
      <c r="F319" s="293"/>
    </row>
    <row r="320" spans="1:6" ht="15">
      <c r="A320" s="291"/>
      <c r="B320" s="291"/>
      <c r="C320" s="291"/>
      <c r="D320" s="291"/>
      <c r="E320" s="291"/>
      <c r="F320" s="293"/>
    </row>
    <row r="321" spans="1:6" ht="15">
      <c r="A321" s="291"/>
      <c r="B321" s="291"/>
      <c r="C321" s="291"/>
      <c r="D321" s="291"/>
      <c r="E321" s="291"/>
      <c r="F321" s="293"/>
    </row>
    <row r="322" spans="1:6" ht="15">
      <c r="A322" s="291"/>
      <c r="B322" s="291"/>
      <c r="C322" s="291"/>
      <c r="D322" s="291"/>
      <c r="E322" s="291"/>
      <c r="F322" s="293"/>
    </row>
    <row r="323" spans="1:6" ht="15">
      <c r="A323" s="291"/>
      <c r="B323" s="291"/>
      <c r="C323" s="291"/>
      <c r="D323" s="291"/>
      <c r="E323" s="291"/>
      <c r="F323" s="293"/>
    </row>
    <row r="324" spans="1:6" ht="15">
      <c r="A324" s="291"/>
      <c r="B324" s="291"/>
      <c r="C324" s="291"/>
      <c r="D324" s="291"/>
      <c r="E324" s="291"/>
      <c r="F324" s="293"/>
    </row>
    <row r="325" spans="1:6" ht="15">
      <c r="A325" s="291"/>
      <c r="B325" s="291"/>
      <c r="C325" s="291"/>
      <c r="D325" s="291"/>
      <c r="E325" s="291"/>
      <c r="F325" s="293"/>
    </row>
    <row r="326" spans="1:6" ht="15">
      <c r="A326" s="291"/>
      <c r="B326" s="291"/>
      <c r="C326" s="291"/>
      <c r="D326" s="291"/>
      <c r="E326" s="291"/>
      <c r="F326" s="293"/>
    </row>
    <row r="327" spans="1:6" ht="15">
      <c r="A327" s="291"/>
      <c r="B327" s="291"/>
      <c r="C327" s="291"/>
      <c r="D327" s="291"/>
      <c r="E327" s="291"/>
      <c r="F327" s="293"/>
    </row>
    <row r="328" spans="1:6" ht="15">
      <c r="A328" s="291"/>
      <c r="B328" s="291"/>
      <c r="C328" s="291"/>
      <c r="D328" s="291"/>
      <c r="E328" s="291"/>
      <c r="F328" s="293"/>
    </row>
    <row r="329" spans="1:6" ht="15">
      <c r="A329" s="291"/>
      <c r="B329" s="291"/>
      <c r="C329" s="291"/>
      <c r="D329" s="291"/>
      <c r="E329" s="291"/>
      <c r="F329" s="293"/>
    </row>
    <row r="330" spans="1:6" ht="15">
      <c r="A330" s="291"/>
      <c r="B330" s="291"/>
      <c r="C330" s="291"/>
      <c r="D330" s="291"/>
      <c r="E330" s="291"/>
      <c r="F330" s="293"/>
    </row>
    <row r="331" spans="1:6" ht="15">
      <c r="A331" s="291"/>
      <c r="B331" s="291"/>
      <c r="C331" s="291"/>
      <c r="D331" s="291"/>
      <c r="E331" s="291"/>
      <c r="F331" s="293"/>
    </row>
    <row r="332" spans="1:6" ht="15">
      <c r="A332" s="291"/>
      <c r="B332" s="291"/>
      <c r="C332" s="291"/>
      <c r="D332" s="291"/>
      <c r="E332" s="291"/>
      <c r="F332" s="293"/>
    </row>
    <row r="333" spans="1:6" ht="15">
      <c r="A333" s="291"/>
      <c r="B333" s="291"/>
      <c r="C333" s="291"/>
      <c r="D333" s="291"/>
      <c r="E333" s="291"/>
      <c r="F333" s="293"/>
    </row>
    <row r="334" spans="1:6" ht="15">
      <c r="A334" s="291"/>
      <c r="B334" s="291"/>
      <c r="C334" s="291"/>
      <c r="D334" s="291"/>
      <c r="E334" s="291"/>
      <c r="F334" s="293"/>
    </row>
    <row r="335" spans="1:6" ht="15">
      <c r="A335" s="291"/>
      <c r="B335" s="291"/>
      <c r="C335" s="291"/>
      <c r="D335" s="291"/>
      <c r="E335" s="291"/>
      <c r="F335" s="293"/>
    </row>
    <row r="336" spans="1:6" ht="15">
      <c r="A336" s="291"/>
      <c r="B336" s="291"/>
      <c r="C336" s="291"/>
      <c r="D336" s="291"/>
      <c r="E336" s="291"/>
      <c r="F336" s="293"/>
    </row>
    <row r="337" spans="1:6" ht="15">
      <c r="A337" s="291"/>
      <c r="B337" s="291"/>
      <c r="C337" s="291"/>
      <c r="D337" s="291"/>
      <c r="E337" s="291"/>
      <c r="F337" s="293"/>
    </row>
    <row r="338" spans="1:6" ht="15">
      <c r="A338" s="291"/>
      <c r="B338" s="291"/>
      <c r="C338" s="291"/>
      <c r="D338" s="291"/>
      <c r="E338" s="291"/>
      <c r="F338" s="293"/>
    </row>
    <row r="339" spans="1:6" ht="15">
      <c r="A339" s="291"/>
      <c r="B339" s="291"/>
      <c r="C339" s="291"/>
      <c r="D339" s="291"/>
      <c r="E339" s="291"/>
      <c r="F339" s="293"/>
    </row>
    <row r="340" spans="1:6" ht="15">
      <c r="A340" s="291"/>
      <c r="B340" s="291"/>
      <c r="C340" s="291"/>
      <c r="D340" s="291"/>
      <c r="E340" s="291"/>
      <c r="F340" s="293"/>
    </row>
    <row r="341" spans="1:6" ht="15">
      <c r="A341" s="291"/>
      <c r="B341" s="291"/>
      <c r="C341" s="291"/>
      <c r="D341" s="291"/>
      <c r="E341" s="291"/>
      <c r="F341" s="293"/>
    </row>
    <row r="342" spans="1:6" ht="15">
      <c r="A342" s="291"/>
      <c r="B342" s="291"/>
      <c r="C342" s="291"/>
      <c r="D342" s="291"/>
      <c r="E342" s="291"/>
      <c r="F342" s="293"/>
    </row>
    <row r="343" spans="1:6" ht="15">
      <c r="A343" s="291"/>
      <c r="B343" s="291"/>
      <c r="C343" s="291"/>
      <c r="D343" s="291"/>
      <c r="E343" s="291"/>
      <c r="F343" s="293"/>
    </row>
    <row r="344" spans="1:6" ht="15">
      <c r="A344" s="291"/>
      <c r="B344" s="291"/>
      <c r="C344" s="291"/>
      <c r="D344" s="291"/>
      <c r="E344" s="291"/>
      <c r="F344" s="293"/>
    </row>
  </sheetData>
  <mergeCells count="6">
    <mergeCell ref="A8:A9"/>
    <mergeCell ref="B8:B9"/>
    <mergeCell ref="C8:C9"/>
    <mergeCell ref="D8:D9"/>
    <mergeCell ref="E8:E9"/>
    <mergeCell ref="F8:F9"/>
  </mergeCells>
  <printOptions/>
  <pageMargins left="0.6701388888888888" right="0.44027777777777777" top="0.7479166666666667" bottom="0.7833333333333333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Gminy Kowiesy</cp:lastModifiedBy>
  <cp:lastPrinted>2007-08-24T13:24:41Z</cp:lastPrinted>
  <dcterms:created xsi:type="dcterms:W3CDTF">1997-02-26T13:46:56Z</dcterms:created>
  <dcterms:modified xsi:type="dcterms:W3CDTF">2007-08-07T13:47:25Z</dcterms:modified>
  <cp:category/>
  <cp:version/>
  <cp:contentType/>
  <cp:contentStatus/>
  <cp:revision>1</cp:revision>
</cp:coreProperties>
</file>