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8190" tabRatio="710"/>
  </bookViews>
  <sheets>
    <sheet name="dochody" sheetId="1" r:id="rId1"/>
  </sheets>
  <definedNames>
    <definedName name="Excel_BuiltIn_Print_Area_3_1">#REF!</definedName>
    <definedName name="Excel_BuiltIn_Print_Area_3_1_1">#REF!</definedName>
    <definedName name="Excel_BuiltIn_Print_Area_3_1_1_1">#REF!</definedName>
    <definedName name="Excel_BuiltIn_Print_Area_4_1">#REF!</definedName>
    <definedName name="Excel_BuiltIn_Print_Area_4_1_1">#REF!</definedName>
  </definedNames>
  <calcPr calcId="125725"/>
</workbook>
</file>

<file path=xl/calcChain.xml><?xml version="1.0" encoding="utf-8"?>
<calcChain xmlns="http://schemas.openxmlformats.org/spreadsheetml/2006/main">
  <c r="P38" i="1"/>
  <c r="O38"/>
  <c r="N38"/>
  <c r="M38"/>
  <c r="K38"/>
  <c r="J38"/>
  <c r="I38"/>
  <c r="H38"/>
  <c r="G38"/>
  <c r="D38"/>
  <c r="F96"/>
  <c r="E96" s="1"/>
  <c r="F89"/>
  <c r="E89" s="1"/>
  <c r="F77"/>
  <c r="E77" s="1"/>
  <c r="L76"/>
  <c r="F76"/>
  <c r="P44"/>
  <c r="O44"/>
  <c r="N44"/>
  <c r="M44"/>
  <c r="L44"/>
  <c r="K44"/>
  <c r="J44"/>
  <c r="I44"/>
  <c r="H44"/>
  <c r="G44"/>
  <c r="D44"/>
  <c r="F46"/>
  <c r="E46" s="1"/>
  <c r="E76" l="1"/>
  <c r="L39"/>
  <c r="L38" s="1"/>
  <c r="F39"/>
  <c r="P21"/>
  <c r="O21"/>
  <c r="N21"/>
  <c r="M21"/>
  <c r="K21"/>
  <c r="J21"/>
  <c r="I21"/>
  <c r="H21"/>
  <c r="G21"/>
  <c r="D21"/>
  <c r="E39" l="1"/>
  <c r="L27"/>
  <c r="F27"/>
  <c r="L26"/>
  <c r="F26"/>
  <c r="L25"/>
  <c r="F25"/>
  <c r="F18"/>
  <c r="E18" s="1"/>
  <c r="F97"/>
  <c r="E97" s="1"/>
  <c r="F94"/>
  <c r="E94" s="1"/>
  <c r="F95"/>
  <c r="E95" s="1"/>
  <c r="F83"/>
  <c r="E83" s="1"/>
  <c r="P28"/>
  <c r="O28"/>
  <c r="N28"/>
  <c r="M28"/>
  <c r="K28"/>
  <c r="J28"/>
  <c r="I28"/>
  <c r="H28"/>
  <c r="G28"/>
  <c r="D28"/>
  <c r="L31"/>
  <c r="F31"/>
  <c r="F20"/>
  <c r="E20" s="1"/>
  <c r="F19"/>
  <c r="E19" s="1"/>
  <c r="L15"/>
  <c r="F15"/>
  <c r="E27" l="1"/>
  <c r="E26"/>
  <c r="E25"/>
  <c r="E31"/>
  <c r="E15"/>
  <c r="D71"/>
  <c r="F78"/>
  <c r="E78" s="1"/>
  <c r="F75"/>
  <c r="L75"/>
  <c r="L71" s="1"/>
  <c r="F74"/>
  <c r="E74" s="1"/>
  <c r="F45"/>
  <c r="F43"/>
  <c r="E43" s="1"/>
  <c r="E42" s="1"/>
  <c r="F33"/>
  <c r="L22"/>
  <c r="L21" s="1"/>
  <c r="F22"/>
  <c r="F21" s="1"/>
  <c r="P81"/>
  <c r="O81"/>
  <c r="N81"/>
  <c r="M81"/>
  <c r="L81"/>
  <c r="K81"/>
  <c r="J81"/>
  <c r="I81"/>
  <c r="H81"/>
  <c r="G81"/>
  <c r="P71"/>
  <c r="O71"/>
  <c r="N71"/>
  <c r="M71"/>
  <c r="K71"/>
  <c r="J71"/>
  <c r="I71"/>
  <c r="H71"/>
  <c r="G71"/>
  <c r="F90"/>
  <c r="E90" s="1"/>
  <c r="F88"/>
  <c r="E88" s="1"/>
  <c r="F73"/>
  <c r="E73" s="1"/>
  <c r="F72"/>
  <c r="E72" s="1"/>
  <c r="P64"/>
  <c r="O64"/>
  <c r="N64"/>
  <c r="M64"/>
  <c r="K64"/>
  <c r="J64"/>
  <c r="I64"/>
  <c r="H64"/>
  <c r="G64"/>
  <c r="D64"/>
  <c r="L66"/>
  <c r="L64" s="1"/>
  <c r="F66"/>
  <c r="F65"/>
  <c r="E65" s="1"/>
  <c r="F63"/>
  <c r="E63" s="1"/>
  <c r="F62"/>
  <c r="F61"/>
  <c r="F60"/>
  <c r="F59"/>
  <c r="F58"/>
  <c r="F57"/>
  <c r="F56"/>
  <c r="F55"/>
  <c r="F54"/>
  <c r="F53"/>
  <c r="F52"/>
  <c r="P93"/>
  <c r="G13"/>
  <c r="G93"/>
  <c r="D93"/>
  <c r="L32"/>
  <c r="F32"/>
  <c r="P42"/>
  <c r="O42"/>
  <c r="N42"/>
  <c r="M42"/>
  <c r="L42"/>
  <c r="K42"/>
  <c r="J42"/>
  <c r="I42"/>
  <c r="H42"/>
  <c r="G42"/>
  <c r="D42"/>
  <c r="L14"/>
  <c r="L35"/>
  <c r="L34"/>
  <c r="L33"/>
  <c r="L30"/>
  <c r="L29"/>
  <c r="F35"/>
  <c r="E14"/>
  <c r="O93"/>
  <c r="N93"/>
  <c r="M93"/>
  <c r="L93"/>
  <c r="K93"/>
  <c r="J93"/>
  <c r="I93"/>
  <c r="H93"/>
  <c r="P49"/>
  <c r="O49"/>
  <c r="N49"/>
  <c r="M49"/>
  <c r="L49"/>
  <c r="K49"/>
  <c r="J49"/>
  <c r="I49"/>
  <c r="H49"/>
  <c r="G49"/>
  <c r="F34"/>
  <c r="E45" l="1"/>
  <c r="E44" s="1"/>
  <c r="F44"/>
  <c r="E34"/>
  <c r="L28"/>
  <c r="E75"/>
  <c r="E22"/>
  <c r="E21" s="1"/>
  <c r="E35"/>
  <c r="E66"/>
  <c r="E32"/>
  <c r="F42"/>
  <c r="F93"/>
  <c r="E93" s="1"/>
  <c r="P16"/>
  <c r="O16"/>
  <c r="N16"/>
  <c r="M16"/>
  <c r="L16"/>
  <c r="K16"/>
  <c r="J16"/>
  <c r="I16"/>
  <c r="F17"/>
  <c r="E17" s="1"/>
  <c r="P13"/>
  <c r="O13"/>
  <c r="N13"/>
  <c r="M13"/>
  <c r="L13"/>
  <c r="K13"/>
  <c r="J13"/>
  <c r="I13"/>
  <c r="H13"/>
  <c r="D13"/>
  <c r="G91"/>
  <c r="G79"/>
  <c r="G16"/>
  <c r="F29"/>
  <c r="F30"/>
  <c r="E30" s="1"/>
  <c r="E33"/>
  <c r="F40"/>
  <c r="F41"/>
  <c r="E41" s="1"/>
  <c r="F50"/>
  <c r="F51"/>
  <c r="E51" s="1"/>
  <c r="E52"/>
  <c r="E53"/>
  <c r="E54"/>
  <c r="E55"/>
  <c r="E56"/>
  <c r="E57"/>
  <c r="E58"/>
  <c r="E59"/>
  <c r="E60"/>
  <c r="E61"/>
  <c r="E62"/>
  <c r="F67"/>
  <c r="E67" s="1"/>
  <c r="F68"/>
  <c r="E68" s="1"/>
  <c r="F80"/>
  <c r="E80" s="1"/>
  <c r="F82"/>
  <c r="F84"/>
  <c r="E84" s="1"/>
  <c r="F85"/>
  <c r="E85" s="1"/>
  <c r="F92"/>
  <c r="E92" s="1"/>
  <c r="F14"/>
  <c r="D16"/>
  <c r="H16"/>
  <c r="D49"/>
  <c r="D79"/>
  <c r="H79"/>
  <c r="I79"/>
  <c r="J79"/>
  <c r="K79"/>
  <c r="L79"/>
  <c r="M79"/>
  <c r="N79"/>
  <c r="P79"/>
  <c r="D81"/>
  <c r="D91"/>
  <c r="H91"/>
  <c r="I91"/>
  <c r="J91"/>
  <c r="K91"/>
  <c r="L91"/>
  <c r="M91"/>
  <c r="N91"/>
  <c r="O91"/>
  <c r="P91"/>
  <c r="E40" l="1"/>
  <c r="E38" s="1"/>
  <c r="F38"/>
  <c r="D98"/>
  <c r="G98"/>
  <c r="L98"/>
  <c r="M98"/>
  <c r="I98"/>
  <c r="K98"/>
  <c r="O98"/>
  <c r="H98"/>
  <c r="J98"/>
  <c r="N98"/>
  <c r="P98"/>
  <c r="E29"/>
  <c r="E28" s="1"/>
  <c r="F28"/>
  <c r="E82"/>
  <c r="E81" s="1"/>
  <c r="F81"/>
  <c r="E71"/>
  <c r="F71"/>
  <c r="E64"/>
  <c r="F64"/>
  <c r="E50"/>
  <c r="E49" s="1"/>
  <c r="F49"/>
  <c r="F79"/>
  <c r="E79" s="1"/>
  <c r="F91"/>
  <c r="E91" s="1"/>
  <c r="F16"/>
  <c r="E16" s="1"/>
  <c r="E13"/>
  <c r="F13"/>
  <c r="F98" l="1"/>
  <c r="E98"/>
</calcChain>
</file>

<file path=xl/sharedStrings.xml><?xml version="1.0" encoding="utf-8"?>
<sst xmlns="http://schemas.openxmlformats.org/spreadsheetml/2006/main" count="189" uniqueCount="144">
  <si>
    <t>Tabela Nr 3</t>
  </si>
  <si>
    <t>w tym:</t>
  </si>
  <si>
    <t>Plan</t>
  </si>
  <si>
    <t>Wykonanie</t>
  </si>
  <si>
    <t>dochody bieżące</t>
  </si>
  <si>
    <t>dochody majątkowe</t>
  </si>
  <si>
    <t>Dział</t>
  </si>
  <si>
    <t>§</t>
  </si>
  <si>
    <t>Źródło dochodów</t>
  </si>
  <si>
    <t xml:space="preserve">na </t>
  </si>
  <si>
    <t>ogółem</t>
  </si>
  <si>
    <t>własne</t>
  </si>
  <si>
    <t xml:space="preserve">z zakresu </t>
  </si>
  <si>
    <t>realizowane w</t>
  </si>
  <si>
    <t>w drodze</t>
  </si>
  <si>
    <t xml:space="preserve">środki na </t>
  </si>
  <si>
    <t>dochody</t>
  </si>
  <si>
    <t xml:space="preserve">przekształcenie </t>
  </si>
  <si>
    <t>dotacje</t>
  </si>
  <si>
    <t xml:space="preserve">adm.rządowej </t>
  </si>
  <si>
    <t>drodze umów</t>
  </si>
  <si>
    <t>umów lub</t>
  </si>
  <si>
    <t>zadania</t>
  </si>
  <si>
    <t>za</t>
  </si>
  <si>
    <t>prawa</t>
  </si>
  <si>
    <t>i środki</t>
  </si>
  <si>
    <t xml:space="preserve">inwestycje </t>
  </si>
  <si>
    <t>(6+12)</t>
  </si>
  <si>
    <t>i innych</t>
  </si>
  <si>
    <t>lub porozumień</t>
  </si>
  <si>
    <t xml:space="preserve">porozumień </t>
  </si>
  <si>
    <t>bieżące z</t>
  </si>
  <si>
    <t>sprzedaży</t>
  </si>
  <si>
    <t>użytkowania</t>
  </si>
  <si>
    <t>przezna-</t>
  </si>
  <si>
    <t>z udziałem</t>
  </si>
  <si>
    <t>(7+8+9+10+11)</t>
  </si>
  <si>
    <t>zleconych</t>
  </si>
  <si>
    <t xml:space="preserve">z organami </t>
  </si>
  <si>
    <t>z j.s.t.</t>
  </si>
  <si>
    <t>udziałem</t>
  </si>
  <si>
    <t>(13+14</t>
  </si>
  <si>
    <t>wieczystego w</t>
  </si>
  <si>
    <t>czone na</t>
  </si>
  <si>
    <t xml:space="preserve">środków </t>
  </si>
  <si>
    <t>j.s.t. ustawami</t>
  </si>
  <si>
    <t>adm.rządowej</t>
  </si>
  <si>
    <t>środków unijnych</t>
  </si>
  <si>
    <t>+15+16)</t>
  </si>
  <si>
    <t>majątku</t>
  </si>
  <si>
    <t>prawo własności</t>
  </si>
  <si>
    <t>inwestycje</t>
  </si>
  <si>
    <t>unijnych</t>
  </si>
  <si>
    <t>O10</t>
  </si>
  <si>
    <t>ROLNICTWO I łOWIECTWO</t>
  </si>
  <si>
    <t>O830</t>
  </si>
  <si>
    <t>Wpływy z usług</t>
  </si>
  <si>
    <t>TRANSPORT I ŁĄCZNOŚĆ</t>
  </si>
  <si>
    <t>0970</t>
  </si>
  <si>
    <t>Wpływy z różnych dochodów</t>
  </si>
  <si>
    <t>GOSPODARKA MIESZKANIOWA</t>
  </si>
  <si>
    <t>O690</t>
  </si>
  <si>
    <t>Wpływy z różnych opłat</t>
  </si>
  <si>
    <t>ADMINISTRACJA PUBLICZNA</t>
  </si>
  <si>
    <t>O310</t>
  </si>
  <si>
    <t>O320</t>
  </si>
  <si>
    <t>O330</t>
  </si>
  <si>
    <t>O340</t>
  </si>
  <si>
    <t>O350</t>
  </si>
  <si>
    <t>O360</t>
  </si>
  <si>
    <t>O410</t>
  </si>
  <si>
    <t>Wpływy z opłaty skarbowej</t>
  </si>
  <si>
    <t>O430</t>
  </si>
  <si>
    <t>Wpływy z opłaty targowej</t>
  </si>
  <si>
    <t>O490</t>
  </si>
  <si>
    <t>O500</t>
  </si>
  <si>
    <t>O910</t>
  </si>
  <si>
    <t>RÓŻNE ROZLICZENIA</t>
  </si>
  <si>
    <t>Subwencje ogólne z budżetu państwa- oświatowa</t>
  </si>
  <si>
    <t>Subwencje ogólne z budżetu państwa- wyrównawcza</t>
  </si>
  <si>
    <t>OŚWIATA I WYCHOWANIE</t>
  </si>
  <si>
    <t>OCHRONA ZDROWIA</t>
  </si>
  <si>
    <t>O480</t>
  </si>
  <si>
    <t>Wpływy z opłat za zezwolenia na sprzedaż napojów alkoholowych</t>
  </si>
  <si>
    <t>POMOC SPOŁECZNA</t>
  </si>
  <si>
    <t>EDUKACYJNA OPIEKA WYCHOWAWCZA</t>
  </si>
  <si>
    <t>DOCHODY OGÓŁEM</t>
  </si>
  <si>
    <t>GOSPODARKA KOMUNALNA I OCHRONA ŚRODOWISKA</t>
  </si>
  <si>
    <t>Dochody j.s.t. związane z realizacja zadań z zakresu administracji państwowej oraz innych zadań zleconych ustawami</t>
  </si>
  <si>
    <t>Wpływy z tytułu odpłatnego nabycia prawa własności oraz prawa użytkowania wieczystego nieruchomości</t>
  </si>
  <si>
    <t>URZĘDY NACZELNYCH ORGANÓW WŁADZY PAŃSTWOWEJ, KONTROLI I OCHRONY PRAWA ORAZ SĄDOWNICTWA</t>
  </si>
  <si>
    <t>WYTWARZANIE I ZAOPATRYWANIE W ENERGIĘ ELEKTRYCZNĄ, GAZ I WODĘ</t>
  </si>
  <si>
    <t>DOCHODY OD OSÓB PRAWNYCH, OSÓB FIZYCZNYCH I OD INNYCH JEDNOSTEK ORGANIZACYJNYCH NIE POSIADAJĄCYCH OSOBOWOŚCI PRAWNEJ ORAZ WYDATKI ZWIĄZANE Z ICH PODOREM</t>
  </si>
  <si>
    <t>Wpływy z innych opłat pobieranych przez j.s.t. na podstawie odrębnych ustaw</t>
  </si>
  <si>
    <t>0470</t>
  </si>
  <si>
    <t>0750</t>
  </si>
  <si>
    <t>0770</t>
  </si>
  <si>
    <t>0830</t>
  </si>
  <si>
    <t>0920</t>
  </si>
  <si>
    <t>BEZPIECZEŃSTWO PUBLICZNE I OCHRONA PRZECIWPOŻAROWA</t>
  </si>
  <si>
    <t>0690</t>
  </si>
  <si>
    <t>dochodów</t>
  </si>
  <si>
    <t>0760</t>
  </si>
  <si>
    <t>0010</t>
  </si>
  <si>
    <t>0020</t>
  </si>
  <si>
    <t>Wykonanie dochodów w I półroczu 2016 roku</t>
  </si>
  <si>
    <t>30.06.2016</t>
  </si>
  <si>
    <t>Dotacje celowe otrzymane z samorządu województwa na inwestycje i zakupy inwestycyjne realizowane na podstawie porozumień (umów) między jednostkami samorządu terytorialnego</t>
  </si>
  <si>
    <t>6330</t>
  </si>
  <si>
    <t>Dotacje celowe otrzymane z budżetu państwa na realizację inwestycji i zakupów inwestycyjnych własnych gmin (związków gmin, związków powiatowo - gminnych)</t>
  </si>
  <si>
    <t>Dotacja celowa otrzymana z tytułu pomocy finansowej udzielanej między jednostkami samorządu terytorialnego na dofinansowanie własnych zadań inwestycyjnych i zakupów inwestycyjnych</t>
  </si>
  <si>
    <t>0960</t>
  </si>
  <si>
    <t>2030</t>
  </si>
  <si>
    <t>Dotacje celowe otrzymane z budżetu państwa na realizację własnych zadań bieżących gmin (związków gmin, związków powiatowo - gminnych)</t>
  </si>
  <si>
    <t>Dotacje celowe otrzymane z budżetu państwa na realizację zadań bieżących z zakresu administracji rządowej oraz innych zadań zleconych gminie (związkom gmin, związkom powiatowo - gminnym) ustawami</t>
  </si>
  <si>
    <t>2010</t>
  </si>
  <si>
    <t>Dotacje otrzymane z państwowych funduszy celowych na realizację zadań bieżących jednostek sektora finansów publicznych</t>
  </si>
  <si>
    <t>2060</t>
  </si>
  <si>
    <t>Dotacje celowe otrzymane z budżetu państwa na zadania bieżące z zakresu administracji rządowej zlecone gminom (związkom gmin, związkom powiatowo - gminnym), związane z realizacją świadczenia wychowawczego stanowiącego pomoc państwa w wychowywaniu dzieci</t>
  </si>
  <si>
    <t>Środki otrzymane od pozostałych jednostek zaliczanych do sektora finansów publicznych na realizację zadań bieżących jednostek zaliczanych do sektora finansów publicznych</t>
  </si>
  <si>
    <t>na 30.06.2016</t>
  </si>
  <si>
    <t>Wpływy z najmu i dzierżawy składników majątkowych Skarbu  Państwa, j.s.t. lub innych jednostek zaliczanych do sektora finansów publicznych oraz innych umów o podobnym charakterze</t>
  </si>
  <si>
    <t>Wpływy z pozostałych odsetek</t>
  </si>
  <si>
    <t>Środki na dofinansowanie własnych inwestycji gmin, powiatów, samorządów wojewodzstw, pozyskane z innych źrodeł</t>
  </si>
  <si>
    <t>Wpływy z opłat za trwały zarząd, użytkowanie i służebności</t>
  </si>
  <si>
    <t>Wpływy z tytułu przekształcenia prawa  użytkowania wieczystego przysługującego osobom fizycznym w prawo własności</t>
  </si>
  <si>
    <t>Wpływy z podatku dochodowego od osób fizycznych</t>
  </si>
  <si>
    <t>Wpływy z podatku dochodowego od osób prawnych</t>
  </si>
  <si>
    <t>Wpływy podatku od nieruchomości</t>
  </si>
  <si>
    <t>Wpływy z podatku rolnego</t>
  </si>
  <si>
    <t>Wpływy z podatku leśnego</t>
  </si>
  <si>
    <t>Wpływy z podatku od środków transportowych</t>
  </si>
  <si>
    <t>Wpływy z podatku od działalności gospodarczej osób fizycznych, opłacanego w formie karty podatkowej</t>
  </si>
  <si>
    <t>Wpływy z podatku od spadków i darowizn</t>
  </si>
  <si>
    <t>Wpływy z innych lokalnych opłat pobieranych przez jednostki samorządu terytorialnego na podstawie odrębnych ustaw</t>
  </si>
  <si>
    <t>Wpływy z podatku od czynności cywilnoprawnych</t>
  </si>
  <si>
    <t>Wpływy z odsetek od nieterminowych wpłat z tytułu podatków i opłat</t>
  </si>
  <si>
    <t>Wpływy z otrzymanych spadków, zapisów i darowizn w pastaci pieniężnej</t>
  </si>
  <si>
    <t>str.1</t>
  </si>
  <si>
    <t>str.2</t>
  </si>
  <si>
    <t>str.3</t>
  </si>
  <si>
    <t>str.4</t>
  </si>
  <si>
    <t>str.5</t>
  </si>
  <si>
    <t>str.6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</si>
</sst>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16">
    <font>
      <sz val="10"/>
      <name val="Arial CE"/>
      <family val="2"/>
      <charset val="238"/>
    </font>
    <font>
      <sz val="10"/>
      <name val="Verdana"/>
      <family val="2"/>
      <charset val="1"/>
    </font>
    <font>
      <b/>
      <sz val="10"/>
      <name val="Verdana"/>
      <family val="2"/>
      <charset val="1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8"/>
      <name val="Arial CE"/>
      <family val="2"/>
      <charset val="238"/>
    </font>
    <font>
      <b/>
      <sz val="10"/>
      <name val="Arial CE"/>
      <family val="2"/>
      <charset val="238"/>
    </font>
    <font>
      <b/>
      <sz val="6"/>
      <name val="Arial CE"/>
      <family val="2"/>
      <charset val="238"/>
    </font>
    <font>
      <b/>
      <sz val="7"/>
      <name val="Arial CE"/>
      <family val="2"/>
      <charset val="238"/>
    </font>
    <font>
      <sz val="8"/>
      <name val="Arial CE"/>
      <family val="2"/>
      <charset val="238"/>
    </font>
    <font>
      <i/>
      <sz val="7"/>
      <name val="Arial CE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 CE"/>
      <charset val="238"/>
    </font>
    <font>
      <i/>
      <sz val="8"/>
      <name val="Arial CE"/>
      <charset val="238"/>
    </font>
    <font>
      <b/>
      <sz val="7.5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22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8"/>
      </left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1" fillId="0" borderId="0" xfId="0" applyFont="1"/>
    <xf numFmtId="0" fontId="0" fillId="0" borderId="0" xfId="0" applyBorder="1"/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49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/>
    </xf>
    <xf numFmtId="4" fontId="5" fillId="4" borderId="2" xfId="0" applyNumberFormat="1" applyFont="1" applyFill="1" applyBorder="1" applyAlignment="1">
      <alignment horizontal="right" vertical="center"/>
    </xf>
    <xf numFmtId="4" fontId="9" fillId="0" borderId="2" xfId="0" applyNumberFormat="1" applyFont="1" applyBorder="1" applyAlignment="1">
      <alignment horizontal="right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right" vertical="center"/>
    </xf>
    <xf numFmtId="0" fontId="10" fillId="0" borderId="2" xfId="0" applyFont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>
      <alignment horizontal="center" vertical="center" wrapText="1"/>
    </xf>
    <xf numFmtId="4" fontId="9" fillId="0" borderId="4" xfId="0" applyNumberFormat="1" applyFont="1" applyBorder="1" applyAlignment="1">
      <alignment vertical="center"/>
    </xf>
    <xf numFmtId="4" fontId="5" fillId="4" borderId="4" xfId="0" applyNumberFormat="1" applyFont="1" applyFill="1" applyBorder="1" applyAlignment="1">
      <alignment vertical="center"/>
    </xf>
    <xf numFmtId="0" fontId="9" fillId="0" borderId="4" xfId="0" applyFont="1" applyBorder="1" applyAlignment="1">
      <alignment vertical="center"/>
    </xf>
    <xf numFmtId="49" fontId="3" fillId="2" borderId="4" xfId="0" applyNumberFormat="1" applyFont="1" applyFill="1" applyBorder="1"/>
    <xf numFmtId="49" fontId="4" fillId="2" borderId="5" xfId="0" applyNumberFormat="1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0" fillId="2" borderId="6" xfId="0" applyFill="1" applyBorder="1"/>
    <xf numFmtId="0" fontId="8" fillId="2" borderId="5" xfId="0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49" fontId="7" fillId="2" borderId="5" xfId="0" applyNumberFormat="1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164" fontId="12" fillId="0" borderId="4" xfId="0" applyNumberFormat="1" applyFont="1" applyBorder="1" applyAlignment="1">
      <alignment vertical="center"/>
    </xf>
    <xf numFmtId="4" fontId="5" fillId="2" borderId="4" xfId="0" applyNumberFormat="1" applyFont="1" applyFill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vertical="center"/>
    </xf>
    <xf numFmtId="4" fontId="13" fillId="5" borderId="2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16" xfId="0" applyBorder="1"/>
    <xf numFmtId="0" fontId="9" fillId="0" borderId="4" xfId="0" applyFont="1" applyBorder="1" applyAlignment="1"/>
    <xf numFmtId="0" fontId="9" fillId="0" borderId="5" xfId="0" applyFont="1" applyBorder="1" applyAlignment="1"/>
    <xf numFmtId="0" fontId="9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4" fontId="9" fillId="0" borderId="9" xfId="0" applyNumberFormat="1" applyFont="1" applyBorder="1" applyAlignment="1">
      <alignment horizontal="right" vertical="center"/>
    </xf>
    <xf numFmtId="4" fontId="5" fillId="4" borderId="9" xfId="0" applyNumberFormat="1" applyFont="1" applyFill="1" applyBorder="1" applyAlignment="1">
      <alignment horizontal="right" vertical="center"/>
    </xf>
    <xf numFmtId="0" fontId="9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4" fontId="9" fillId="0" borderId="16" xfId="0" applyNumberFormat="1" applyFont="1" applyBorder="1" applyAlignment="1">
      <alignment horizontal="right" vertical="center"/>
    </xf>
    <xf numFmtId="4" fontId="5" fillId="4" borderId="16" xfId="0" applyNumberFormat="1" applyFont="1" applyFill="1" applyBorder="1" applyAlignment="1">
      <alignment horizontal="right" vertical="center"/>
    </xf>
    <xf numFmtId="0" fontId="5" fillId="2" borderId="14" xfId="0" applyFont="1" applyFill="1" applyBorder="1" applyAlignment="1">
      <alignment horizontal="center"/>
    </xf>
    <xf numFmtId="4" fontId="9" fillId="0" borderId="9" xfId="0" applyNumberFormat="1" applyFont="1" applyBorder="1" applyAlignment="1">
      <alignment vertical="center"/>
    </xf>
    <xf numFmtId="4" fontId="5" fillId="4" borderId="9" xfId="0" applyNumberFormat="1" applyFont="1" applyFill="1" applyBorder="1" applyAlignment="1">
      <alignment vertical="center"/>
    </xf>
    <xf numFmtId="4" fontId="9" fillId="0" borderId="16" xfId="0" applyNumberFormat="1" applyFont="1" applyBorder="1" applyAlignment="1">
      <alignment vertical="center"/>
    </xf>
    <xf numFmtId="4" fontId="5" fillId="4" borderId="16" xfId="0" applyNumberFormat="1" applyFont="1" applyFill="1" applyBorder="1" applyAlignment="1">
      <alignment vertical="center"/>
    </xf>
    <xf numFmtId="0" fontId="5" fillId="0" borderId="4" xfId="0" applyFont="1" applyFill="1" applyBorder="1" applyAlignment="1"/>
    <xf numFmtId="0" fontId="5" fillId="0" borderId="5" xfId="0" applyFont="1" applyFill="1" applyBorder="1" applyAlignment="1"/>
    <xf numFmtId="4" fontId="9" fillId="0" borderId="2" xfId="0" applyNumberFormat="1" applyFont="1" applyBorder="1" applyAlignment="1">
      <alignment vertical="center"/>
    </xf>
    <xf numFmtId="4" fontId="5" fillId="4" borderId="2" xfId="0" applyNumberFormat="1" applyFont="1" applyFill="1" applyBorder="1" applyAlignment="1">
      <alignment vertical="center"/>
    </xf>
    <xf numFmtId="4" fontId="9" fillId="0" borderId="4" xfId="0" applyNumberFormat="1" applyFont="1" applyBorder="1" applyAlignment="1">
      <alignment horizontal="right" vertical="center"/>
    </xf>
    <xf numFmtId="4" fontId="5" fillId="4" borderId="4" xfId="0" applyNumberFormat="1" applyFont="1" applyFill="1" applyBorder="1" applyAlignment="1">
      <alignment horizontal="right" vertical="center"/>
    </xf>
    <xf numFmtId="49" fontId="9" fillId="0" borderId="4" xfId="0" applyNumberFormat="1" applyFont="1" applyBorder="1" applyAlignment="1">
      <alignment horizontal="center" vertical="center"/>
    </xf>
    <xf numFmtId="4" fontId="5" fillId="2" borderId="6" xfId="0" applyNumberFormat="1" applyFont="1" applyFill="1" applyBorder="1" applyAlignment="1">
      <alignment horizontal="right" vertical="center"/>
    </xf>
    <xf numFmtId="0" fontId="9" fillId="0" borderId="2" xfId="0" applyFont="1" applyBorder="1" applyAlignment="1">
      <alignment vertical="center" wrapText="1"/>
    </xf>
    <xf numFmtId="4" fontId="9" fillId="0" borderId="6" xfId="0" applyNumberFormat="1" applyFont="1" applyBorder="1" applyAlignment="1">
      <alignment horizontal="right" vertical="center"/>
    </xf>
    <xf numFmtId="4" fontId="5" fillId="4" borderId="6" xfId="0" applyNumberFormat="1" applyFont="1" applyFill="1" applyBorder="1" applyAlignment="1">
      <alignment horizontal="right" vertical="center"/>
    </xf>
    <xf numFmtId="4" fontId="9" fillId="0" borderId="5" xfId="0" applyNumberFormat="1" applyFont="1" applyBorder="1" applyAlignment="1">
      <alignment vertical="center"/>
    </xf>
    <xf numFmtId="0" fontId="9" fillId="0" borderId="9" xfId="0" applyFont="1" applyBorder="1" applyAlignment="1"/>
    <xf numFmtId="49" fontId="9" fillId="0" borderId="9" xfId="0" applyNumberFormat="1" applyFont="1" applyBorder="1" applyAlignment="1">
      <alignment horizontal="center" vertical="center"/>
    </xf>
    <xf numFmtId="0" fontId="9" fillId="0" borderId="16" xfId="0" applyFont="1" applyBorder="1" applyAlignment="1"/>
    <xf numFmtId="49" fontId="9" fillId="0" borderId="16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6" xfId="0" applyFont="1" applyBorder="1" applyAlignment="1">
      <alignment vertical="center"/>
    </xf>
    <xf numFmtId="0" fontId="5" fillId="2" borderId="8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164" fontId="11" fillId="3" borderId="6" xfId="0" applyNumberFormat="1" applyFont="1" applyFill="1" applyBorder="1" applyAlignment="1">
      <alignment horizontal="right" vertical="center"/>
    </xf>
    <xf numFmtId="0" fontId="9" fillId="0" borderId="4" xfId="0" applyFont="1" applyBorder="1"/>
    <xf numFmtId="0" fontId="5" fillId="0" borderId="5" xfId="0" applyFont="1" applyBorder="1" applyAlignment="1"/>
    <xf numFmtId="0" fontId="5" fillId="0" borderId="6" xfId="0" applyFont="1" applyBorder="1" applyAlignment="1"/>
    <xf numFmtId="0" fontId="9" fillId="0" borderId="5" xfId="0" applyFont="1" applyBorder="1" applyAlignment="1">
      <alignment vertical="center"/>
    </xf>
    <xf numFmtId="4" fontId="5" fillId="4" borderId="5" xfId="0" applyNumberFormat="1" applyFont="1" applyFill="1" applyBorder="1" applyAlignment="1">
      <alignment vertical="center"/>
    </xf>
    <xf numFmtId="0" fontId="9" fillId="0" borderId="6" xfId="0" applyFont="1" applyBorder="1" applyAlignment="1"/>
    <xf numFmtId="0" fontId="11" fillId="0" borderId="5" xfId="0" applyFont="1" applyFill="1" applyBorder="1" applyAlignment="1">
      <alignment horizontal="center"/>
    </xf>
    <xf numFmtId="0" fontId="9" fillId="0" borderId="6" xfId="0" applyFont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/>
    </xf>
    <xf numFmtId="4" fontId="5" fillId="2" borderId="6" xfId="0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49" fontId="9" fillId="0" borderId="8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164" fontId="11" fillId="3" borderId="2" xfId="0" applyNumberFormat="1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right" vertical="center"/>
    </xf>
    <xf numFmtId="4" fontId="9" fillId="0" borderId="0" xfId="0" applyNumberFormat="1" applyFont="1"/>
    <xf numFmtId="0" fontId="5" fillId="2" borderId="2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4" fontId="9" fillId="0" borderId="0" xfId="0" applyNumberFormat="1" applyFont="1" applyBorder="1" applyAlignment="1">
      <alignment horizontal="right" vertical="center"/>
    </xf>
    <xf numFmtId="4" fontId="5" fillId="4" borderId="0" xfId="0" applyNumberFormat="1" applyFont="1" applyFill="1" applyBorder="1" applyAlignment="1">
      <alignment horizontal="right" vertical="center"/>
    </xf>
    <xf numFmtId="4" fontId="9" fillId="0" borderId="0" xfId="0" applyNumberFormat="1" applyFont="1" applyBorder="1" applyAlignment="1">
      <alignment vertical="center"/>
    </xf>
    <xf numFmtId="164" fontId="12" fillId="0" borderId="0" xfId="0" applyNumberFormat="1" applyFont="1" applyBorder="1" applyAlignment="1">
      <alignment vertical="center"/>
    </xf>
    <xf numFmtId="0" fontId="11" fillId="0" borderId="9" xfId="0" applyFont="1" applyFill="1" applyBorder="1" applyAlignment="1">
      <alignment horizontal="center"/>
    </xf>
    <xf numFmtId="164" fontId="12" fillId="0" borderId="9" xfId="0" applyNumberFormat="1" applyFont="1" applyBorder="1" applyAlignment="1">
      <alignment vertical="center"/>
    </xf>
    <xf numFmtId="0" fontId="12" fillId="0" borderId="2" xfId="0" applyFont="1" applyBorder="1" applyAlignment="1">
      <alignment vertical="center" wrapText="1"/>
    </xf>
    <xf numFmtId="0" fontId="9" fillId="0" borderId="8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/>
    </xf>
    <xf numFmtId="4" fontId="5" fillId="2" borderId="5" xfId="0" applyNumberFormat="1" applyFont="1" applyFill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left" vertical="center" wrapText="1"/>
    </xf>
    <xf numFmtId="0" fontId="12" fillId="0" borderId="4" xfId="0" applyFont="1" applyBorder="1" applyAlignment="1">
      <alignment vertical="center"/>
    </xf>
    <xf numFmtId="0" fontId="9" fillId="0" borderId="15" xfId="0" applyFont="1" applyBorder="1" applyAlignment="1">
      <alignment vertical="center" wrapText="1"/>
    </xf>
    <xf numFmtId="0" fontId="9" fillId="0" borderId="0" xfId="0" applyFont="1"/>
    <xf numFmtId="0" fontId="14" fillId="0" borderId="0" xfId="0" applyFont="1"/>
    <xf numFmtId="0" fontId="5" fillId="2" borderId="2" xfId="0" applyFont="1" applyFill="1" applyBorder="1" applyAlignment="1">
      <alignment vertical="center"/>
    </xf>
    <xf numFmtId="0" fontId="11" fillId="0" borderId="4" xfId="0" applyFont="1" applyFill="1" applyBorder="1" applyAlignment="1">
      <alignment horizontal="center"/>
    </xf>
    <xf numFmtId="0" fontId="12" fillId="0" borderId="4" xfId="0" applyFont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 wrapText="1"/>
    </xf>
    <xf numFmtId="0" fontId="14" fillId="0" borderId="9" xfId="0" applyFont="1" applyBorder="1"/>
    <xf numFmtId="49" fontId="12" fillId="0" borderId="6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vertical="center" wrapText="1"/>
    </xf>
    <xf numFmtId="0" fontId="5" fillId="0" borderId="16" xfId="0" applyFont="1" applyFill="1" applyBorder="1" applyAlignment="1"/>
    <xf numFmtId="0" fontId="5" fillId="0" borderId="9" xfId="0" applyFont="1" applyFill="1" applyBorder="1" applyAlignment="1"/>
    <xf numFmtId="0" fontId="5" fillId="2" borderId="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textRotation="90"/>
    </xf>
    <xf numFmtId="0" fontId="5" fillId="2" borderId="5" xfId="0" applyFont="1" applyFill="1" applyBorder="1" applyAlignment="1">
      <alignment horizontal="center" vertical="center" textRotation="90"/>
    </xf>
    <xf numFmtId="0" fontId="5" fillId="2" borderId="6" xfId="0" applyFont="1" applyFill="1" applyBorder="1" applyAlignment="1">
      <alignment horizontal="center" vertical="center" textRotation="90"/>
    </xf>
    <xf numFmtId="0" fontId="5" fillId="0" borderId="2" xfId="0" applyFont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5"/>
  <sheetViews>
    <sheetView tabSelected="1" workbookViewId="0">
      <pane xSplit="10" ySplit="11" topLeftCell="K96" activePane="bottomRight" state="frozen"/>
      <selection pane="topRight" activeCell="K1" sqref="K1"/>
      <selection pane="bottomLeft" activeCell="A12" sqref="A12"/>
      <selection pane="bottomRight" activeCell="G101" sqref="G101"/>
    </sheetView>
  </sheetViews>
  <sheetFormatPr defaultRowHeight="12.75"/>
  <cols>
    <col min="1" max="1" width="3.85546875" customWidth="1"/>
    <col min="2" max="2" width="4.42578125" customWidth="1"/>
    <col min="3" max="3" width="24.140625" customWidth="1"/>
    <col min="4" max="4" width="10.7109375" customWidth="1"/>
    <col min="5" max="5" width="10.28515625" customWidth="1"/>
    <col min="6" max="6" width="10" customWidth="1"/>
    <col min="7" max="8" width="9.85546875" customWidth="1"/>
    <col min="9" max="9" width="7.5703125" customWidth="1"/>
    <col min="10" max="10" width="6.28515625" customWidth="1"/>
    <col min="11" max="11" width="6.85546875" customWidth="1"/>
    <col min="12" max="12" width="8.5703125" customWidth="1"/>
    <col min="13" max="13" width="8.42578125" customWidth="1"/>
    <col min="14" max="14" width="6.42578125" customWidth="1"/>
    <col min="15" max="15" width="8.85546875" customWidth="1"/>
    <col min="16" max="16" width="6.28515625" customWidth="1"/>
  </cols>
  <sheetData>
    <row r="1" spans="1:16" ht="11.25" customHeight="1">
      <c r="N1" s="1" t="s">
        <v>0</v>
      </c>
    </row>
    <row r="2" spans="1:16">
      <c r="A2" s="2"/>
      <c r="B2" s="47"/>
      <c r="C2" s="48" t="s">
        <v>105</v>
      </c>
      <c r="D2" s="48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9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16" ht="18.75" customHeight="1">
      <c r="A4" s="168" t="s">
        <v>6</v>
      </c>
      <c r="B4" s="167" t="s">
        <v>7</v>
      </c>
      <c r="C4" s="167" t="s">
        <v>8</v>
      </c>
      <c r="D4" s="22"/>
      <c r="E4" s="26"/>
      <c r="F4" s="151" t="s">
        <v>1</v>
      </c>
      <c r="G4" s="151"/>
      <c r="H4" s="151"/>
      <c r="I4" s="151"/>
      <c r="J4" s="151"/>
      <c r="K4" s="151"/>
      <c r="L4" s="151"/>
      <c r="M4" s="151"/>
      <c r="N4" s="151"/>
      <c r="O4" s="151"/>
      <c r="P4" s="151"/>
    </row>
    <row r="5" spans="1:16">
      <c r="A5" s="169"/>
      <c r="B5" s="167"/>
      <c r="C5" s="167"/>
      <c r="D5" s="23" t="s">
        <v>2</v>
      </c>
      <c r="E5" s="27" t="s">
        <v>3</v>
      </c>
      <c r="F5" s="151" t="s">
        <v>4</v>
      </c>
      <c r="G5" s="151"/>
      <c r="H5" s="151"/>
      <c r="I5" s="151"/>
      <c r="J5" s="151"/>
      <c r="K5" s="151"/>
      <c r="L5" s="151" t="s">
        <v>5</v>
      </c>
      <c r="M5" s="151"/>
      <c r="N5" s="151"/>
      <c r="O5" s="151"/>
      <c r="P5" s="151"/>
    </row>
    <row r="6" spans="1:16" ht="14.1" customHeight="1">
      <c r="A6" s="169"/>
      <c r="B6" s="167"/>
      <c r="C6" s="167"/>
      <c r="D6" s="24" t="s">
        <v>9</v>
      </c>
      <c r="E6" s="28" t="s">
        <v>101</v>
      </c>
      <c r="F6" s="152" t="s">
        <v>10</v>
      </c>
      <c r="G6" s="154" t="s">
        <v>1</v>
      </c>
      <c r="H6" s="155"/>
      <c r="I6" s="155"/>
      <c r="J6" s="155"/>
      <c r="K6" s="155"/>
      <c r="L6" s="152" t="s">
        <v>10</v>
      </c>
      <c r="M6" s="156" t="s">
        <v>1</v>
      </c>
      <c r="N6" s="157"/>
      <c r="O6" s="157"/>
      <c r="P6" s="158"/>
    </row>
    <row r="7" spans="1:16">
      <c r="A7" s="169"/>
      <c r="B7" s="167"/>
      <c r="C7" s="167"/>
      <c r="D7" s="85" t="s">
        <v>106</v>
      </c>
      <c r="E7" s="112" t="s">
        <v>120</v>
      </c>
      <c r="F7" s="153"/>
      <c r="G7" s="159" t="s">
        <v>11</v>
      </c>
      <c r="H7" s="31" t="s">
        <v>12</v>
      </c>
      <c r="I7" s="34" t="s">
        <v>13</v>
      </c>
      <c r="J7" s="36" t="s">
        <v>14</v>
      </c>
      <c r="K7" s="34" t="s">
        <v>15</v>
      </c>
      <c r="L7" s="153"/>
      <c r="M7" s="34" t="s">
        <v>16</v>
      </c>
      <c r="N7" s="36" t="s">
        <v>17</v>
      </c>
      <c r="O7" s="34" t="s">
        <v>18</v>
      </c>
      <c r="P7" s="39" t="s">
        <v>15</v>
      </c>
    </row>
    <row r="8" spans="1:16">
      <c r="A8" s="169"/>
      <c r="B8" s="167"/>
      <c r="C8" s="167"/>
      <c r="D8" s="24"/>
      <c r="E8" s="28"/>
      <c r="F8" s="153"/>
      <c r="G8" s="160"/>
      <c r="H8" s="32" t="s">
        <v>19</v>
      </c>
      <c r="I8" s="34" t="s">
        <v>20</v>
      </c>
      <c r="J8" s="37" t="s">
        <v>21</v>
      </c>
      <c r="K8" s="34" t="s">
        <v>22</v>
      </c>
      <c r="L8" s="153"/>
      <c r="M8" s="34" t="s">
        <v>23</v>
      </c>
      <c r="N8" s="37" t="s">
        <v>24</v>
      </c>
      <c r="O8" s="34" t="s">
        <v>25</v>
      </c>
      <c r="P8" s="40" t="s">
        <v>26</v>
      </c>
    </row>
    <row r="9" spans="1:16">
      <c r="A9" s="169"/>
      <c r="B9" s="167"/>
      <c r="C9" s="167"/>
      <c r="D9" s="24"/>
      <c r="E9" s="28" t="s">
        <v>27</v>
      </c>
      <c r="F9" s="153"/>
      <c r="G9" s="160"/>
      <c r="H9" s="32" t="s">
        <v>28</v>
      </c>
      <c r="I9" s="34" t="s">
        <v>29</v>
      </c>
      <c r="J9" s="37" t="s">
        <v>30</v>
      </c>
      <c r="K9" s="34" t="s">
        <v>31</v>
      </c>
      <c r="L9" s="153"/>
      <c r="M9" s="34" t="s">
        <v>32</v>
      </c>
      <c r="N9" s="37" t="s">
        <v>33</v>
      </c>
      <c r="O9" s="34" t="s">
        <v>34</v>
      </c>
      <c r="P9" s="40" t="s">
        <v>35</v>
      </c>
    </row>
    <row r="10" spans="1:16">
      <c r="A10" s="169"/>
      <c r="B10" s="167"/>
      <c r="C10" s="167"/>
      <c r="D10" s="24"/>
      <c r="E10" s="28"/>
      <c r="F10" s="30" t="s">
        <v>36</v>
      </c>
      <c r="G10" s="160"/>
      <c r="H10" s="32" t="s">
        <v>37</v>
      </c>
      <c r="I10" s="34" t="s">
        <v>38</v>
      </c>
      <c r="J10" s="37" t="s">
        <v>39</v>
      </c>
      <c r="K10" s="34" t="s">
        <v>40</v>
      </c>
      <c r="L10" s="35" t="s">
        <v>41</v>
      </c>
      <c r="M10" s="34" t="s">
        <v>49</v>
      </c>
      <c r="N10" s="37" t="s">
        <v>42</v>
      </c>
      <c r="O10" s="34" t="s">
        <v>43</v>
      </c>
      <c r="P10" s="40" t="s">
        <v>44</v>
      </c>
    </row>
    <row r="11" spans="1:16">
      <c r="A11" s="170"/>
      <c r="B11" s="167"/>
      <c r="C11" s="167"/>
      <c r="D11" s="25"/>
      <c r="E11" s="29"/>
      <c r="F11" s="15"/>
      <c r="G11" s="160"/>
      <c r="H11" s="33" t="s">
        <v>45</v>
      </c>
      <c r="I11" s="34" t="s">
        <v>46</v>
      </c>
      <c r="J11" s="38"/>
      <c r="K11" s="34" t="s">
        <v>47</v>
      </c>
      <c r="L11" s="14" t="s">
        <v>48</v>
      </c>
      <c r="M11" s="34"/>
      <c r="N11" s="38" t="s">
        <v>50</v>
      </c>
      <c r="O11" s="34" t="s">
        <v>51</v>
      </c>
      <c r="P11" s="38" t="s">
        <v>52</v>
      </c>
    </row>
    <row r="12" spans="1:16">
      <c r="A12" s="5">
        <v>1</v>
      </c>
      <c r="B12" s="5">
        <v>2</v>
      </c>
      <c r="C12" s="5">
        <v>3</v>
      </c>
      <c r="D12" s="5">
        <v>4</v>
      </c>
      <c r="E12" s="17">
        <v>5</v>
      </c>
      <c r="F12" s="5">
        <v>6</v>
      </c>
      <c r="G12" s="6">
        <v>7</v>
      </c>
      <c r="H12" s="5">
        <v>8</v>
      </c>
      <c r="I12" s="5">
        <v>9</v>
      </c>
      <c r="J12" s="5">
        <v>10</v>
      </c>
      <c r="K12" s="5">
        <v>11</v>
      </c>
      <c r="L12" s="5">
        <v>12</v>
      </c>
      <c r="M12" s="5">
        <v>13</v>
      </c>
      <c r="N12" s="5">
        <v>14</v>
      </c>
      <c r="O12" s="5">
        <v>15</v>
      </c>
      <c r="P12" s="5">
        <v>16</v>
      </c>
    </row>
    <row r="13" spans="1:16">
      <c r="A13" s="115" t="s">
        <v>53</v>
      </c>
      <c r="B13" s="172" t="s">
        <v>54</v>
      </c>
      <c r="C13" s="173"/>
      <c r="D13" s="16">
        <f t="shared" ref="D13:P13" si="0">SUM(D14:D15)</f>
        <v>169626.96</v>
      </c>
      <c r="E13" s="16">
        <f t="shared" si="0"/>
        <v>168416.46</v>
      </c>
      <c r="F13" s="16">
        <f t="shared" si="0"/>
        <v>168416.46</v>
      </c>
      <c r="G13" s="16">
        <f t="shared" si="0"/>
        <v>89.5</v>
      </c>
      <c r="H13" s="16">
        <f t="shared" si="0"/>
        <v>168326.96</v>
      </c>
      <c r="I13" s="16">
        <f t="shared" si="0"/>
        <v>0</v>
      </c>
      <c r="J13" s="16">
        <f t="shared" si="0"/>
        <v>0</v>
      </c>
      <c r="K13" s="16">
        <f t="shared" si="0"/>
        <v>0</v>
      </c>
      <c r="L13" s="16">
        <f t="shared" si="0"/>
        <v>0</v>
      </c>
      <c r="M13" s="16">
        <f t="shared" si="0"/>
        <v>0</v>
      </c>
      <c r="N13" s="16">
        <f t="shared" si="0"/>
        <v>0</v>
      </c>
      <c r="O13" s="16">
        <f t="shared" si="0"/>
        <v>0</v>
      </c>
      <c r="P13" s="16">
        <f t="shared" si="0"/>
        <v>0</v>
      </c>
    </row>
    <row r="14" spans="1:16" ht="78" customHeight="1">
      <c r="A14" s="50"/>
      <c r="B14" s="71" t="s">
        <v>95</v>
      </c>
      <c r="C14" s="131" t="s">
        <v>121</v>
      </c>
      <c r="D14" s="19">
        <v>1300</v>
      </c>
      <c r="E14" s="20">
        <f>G14</f>
        <v>89.5</v>
      </c>
      <c r="F14" s="19">
        <f>(G14+H14+I14+J14+K14)</f>
        <v>89.5</v>
      </c>
      <c r="G14" s="19">
        <v>89.5</v>
      </c>
      <c r="H14" s="19">
        <v>0</v>
      </c>
      <c r="I14" s="19">
        <v>0</v>
      </c>
      <c r="J14" s="19">
        <v>0</v>
      </c>
      <c r="K14" s="19">
        <v>0</v>
      </c>
      <c r="L14" s="19">
        <f t="shared" ref="L14" si="1">SUM(M14:P14)</f>
        <v>0</v>
      </c>
      <c r="M14" s="19">
        <v>0</v>
      </c>
      <c r="N14" s="19">
        <v>0</v>
      </c>
      <c r="O14" s="19">
        <v>0</v>
      </c>
      <c r="P14" s="19">
        <v>0</v>
      </c>
    </row>
    <row r="15" spans="1:16" ht="81.75" customHeight="1">
      <c r="A15" s="51"/>
      <c r="B15" s="43">
        <v>2010</v>
      </c>
      <c r="C15" s="73" t="s">
        <v>114</v>
      </c>
      <c r="D15" s="19">
        <v>168326.96</v>
      </c>
      <c r="E15" s="20">
        <f t="shared" ref="E15" si="2">SUM(F15+L15)</f>
        <v>168326.96</v>
      </c>
      <c r="F15" s="19">
        <f>(G15+H15+I15+J15+K15)</f>
        <v>168326.96</v>
      </c>
      <c r="G15" s="19">
        <v>0</v>
      </c>
      <c r="H15" s="19">
        <v>168326.96</v>
      </c>
      <c r="I15" s="19">
        <v>0</v>
      </c>
      <c r="J15" s="19">
        <v>0</v>
      </c>
      <c r="K15" s="19">
        <v>0</v>
      </c>
      <c r="L15" s="19">
        <f t="shared" ref="L15" si="3">SUM(M15:P15)</f>
        <v>0</v>
      </c>
      <c r="M15" s="19">
        <v>0</v>
      </c>
      <c r="N15" s="19">
        <v>0</v>
      </c>
      <c r="O15" s="19">
        <v>0</v>
      </c>
      <c r="P15" s="19">
        <v>0</v>
      </c>
    </row>
    <row r="16" spans="1:16" ht="33.75">
      <c r="A16" s="141">
        <v>400</v>
      </c>
      <c r="B16" s="10"/>
      <c r="C16" s="44" t="s">
        <v>91</v>
      </c>
      <c r="D16" s="45">
        <f>SUM(D17:D20)</f>
        <v>174000</v>
      </c>
      <c r="E16" s="45">
        <f t="shared" ref="E16:E20" si="4">SUM(F16+L16)</f>
        <v>90084.950000000012</v>
      </c>
      <c r="F16" s="45">
        <f>SUM(G16:K16)</f>
        <v>90084.950000000012</v>
      </c>
      <c r="G16" s="45">
        <f t="shared" ref="G16:P16" si="5">SUM(G17:G20)</f>
        <v>90084.950000000012</v>
      </c>
      <c r="H16" s="45">
        <f t="shared" si="5"/>
        <v>0</v>
      </c>
      <c r="I16" s="45">
        <f t="shared" si="5"/>
        <v>0</v>
      </c>
      <c r="J16" s="45">
        <f t="shared" si="5"/>
        <v>0</v>
      </c>
      <c r="K16" s="45">
        <f t="shared" si="5"/>
        <v>0</v>
      </c>
      <c r="L16" s="45">
        <f t="shared" si="5"/>
        <v>0</v>
      </c>
      <c r="M16" s="45">
        <f t="shared" si="5"/>
        <v>0</v>
      </c>
      <c r="N16" s="45">
        <f t="shared" si="5"/>
        <v>0</v>
      </c>
      <c r="O16" s="45">
        <f t="shared" si="5"/>
        <v>0</v>
      </c>
      <c r="P16" s="45">
        <f t="shared" si="5"/>
        <v>0</v>
      </c>
    </row>
    <row r="17" spans="1:16" ht="17.25" customHeight="1">
      <c r="A17" s="171"/>
      <c r="B17" s="3" t="s">
        <v>61</v>
      </c>
      <c r="C17" s="7" t="s">
        <v>62</v>
      </c>
      <c r="D17" s="12">
        <v>0</v>
      </c>
      <c r="E17" s="11">
        <f t="shared" si="4"/>
        <v>290</v>
      </c>
      <c r="F17" s="12">
        <f>SUM(G17)</f>
        <v>290</v>
      </c>
      <c r="G17" s="12">
        <v>290</v>
      </c>
      <c r="H17" s="12"/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</row>
    <row r="18" spans="1:16" ht="15" customHeight="1">
      <c r="A18" s="171"/>
      <c r="B18" s="8" t="s">
        <v>97</v>
      </c>
      <c r="C18" s="9" t="s">
        <v>56</v>
      </c>
      <c r="D18" s="12">
        <v>173000</v>
      </c>
      <c r="E18" s="11">
        <f t="shared" ref="E18" si="6">SUM(F18+L18)</f>
        <v>89219.92</v>
      </c>
      <c r="F18" s="12">
        <f>SUM(G18)</f>
        <v>89219.92</v>
      </c>
      <c r="G18" s="12">
        <v>89219.92</v>
      </c>
      <c r="H18" s="12"/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</row>
    <row r="19" spans="1:16" ht="17.25" customHeight="1">
      <c r="A19" s="171"/>
      <c r="B19" s="8" t="s">
        <v>98</v>
      </c>
      <c r="C19" s="135" t="s">
        <v>122</v>
      </c>
      <c r="D19" s="12">
        <v>1000</v>
      </c>
      <c r="E19" s="11">
        <f t="shared" si="4"/>
        <v>250.57</v>
      </c>
      <c r="F19" s="12">
        <f>SUM(G19:K19)</f>
        <v>250.57</v>
      </c>
      <c r="G19" s="12">
        <v>250.57</v>
      </c>
      <c r="H19" s="12"/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</row>
    <row r="20" spans="1:16" ht="16.5" customHeight="1">
      <c r="A20" s="171"/>
      <c r="B20" s="8" t="s">
        <v>58</v>
      </c>
      <c r="C20" s="7" t="s">
        <v>59</v>
      </c>
      <c r="D20" s="12">
        <v>0</v>
      </c>
      <c r="E20" s="11">
        <f t="shared" si="4"/>
        <v>324.45999999999998</v>
      </c>
      <c r="F20" s="12">
        <f>G20+H20+I20+J20+K20</f>
        <v>324.45999999999998</v>
      </c>
      <c r="G20" s="12">
        <v>324.45999999999998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</row>
    <row r="21" spans="1:16" ht="19.5" customHeight="1">
      <c r="A21" s="93">
        <v>600</v>
      </c>
      <c r="B21" s="92"/>
      <c r="C21" s="93" t="s">
        <v>57</v>
      </c>
      <c r="D21" s="94">
        <f>SUM(D22:D27)</f>
        <v>1669860</v>
      </c>
      <c r="E21" s="94">
        <f t="shared" ref="E21:P21" si="7">SUM(E22:E27)</f>
        <v>750072.97</v>
      </c>
      <c r="F21" s="94">
        <f t="shared" si="7"/>
        <v>1833.6</v>
      </c>
      <c r="G21" s="94">
        <f t="shared" si="7"/>
        <v>1833.6</v>
      </c>
      <c r="H21" s="111">
        <f t="shared" si="7"/>
        <v>0</v>
      </c>
      <c r="I21" s="111">
        <f t="shared" si="7"/>
        <v>0</v>
      </c>
      <c r="J21" s="111">
        <f t="shared" si="7"/>
        <v>0</v>
      </c>
      <c r="K21" s="111">
        <f t="shared" si="7"/>
        <v>0</v>
      </c>
      <c r="L21" s="111">
        <f t="shared" si="7"/>
        <v>748239.37</v>
      </c>
      <c r="M21" s="111">
        <f t="shared" si="7"/>
        <v>0</v>
      </c>
      <c r="N21" s="111">
        <f t="shared" si="7"/>
        <v>0</v>
      </c>
      <c r="O21" s="111">
        <f t="shared" si="7"/>
        <v>748239.37</v>
      </c>
      <c r="P21" s="111">
        <f t="shared" si="7"/>
        <v>0</v>
      </c>
    </row>
    <row r="22" spans="1:16" ht="15" customHeight="1">
      <c r="A22" s="101"/>
      <c r="B22" s="121" t="s">
        <v>58</v>
      </c>
      <c r="C22" s="98" t="s">
        <v>59</v>
      </c>
      <c r="D22" s="69">
        <v>1834</v>
      </c>
      <c r="E22" s="70">
        <f t="shared" ref="E22" si="8">SUM(F22+L22)</f>
        <v>1833.6</v>
      </c>
      <c r="F22" s="69">
        <f>G22+H22+I22+J22+K22</f>
        <v>1833.6</v>
      </c>
      <c r="G22" s="69">
        <v>1833.6</v>
      </c>
      <c r="H22" s="19">
        <v>0</v>
      </c>
      <c r="I22" s="19">
        <v>0</v>
      </c>
      <c r="J22" s="19">
        <v>0</v>
      </c>
      <c r="K22" s="19">
        <v>0</v>
      </c>
      <c r="L22" s="41">
        <f>SUM(M22:P22)</f>
        <v>0</v>
      </c>
      <c r="M22" s="19">
        <v>0</v>
      </c>
      <c r="N22" s="19">
        <v>0</v>
      </c>
      <c r="O22" s="19">
        <v>0</v>
      </c>
      <c r="P22" s="19">
        <v>0</v>
      </c>
    </row>
    <row r="23" spans="1:16" ht="15" customHeight="1">
      <c r="A23" s="129"/>
      <c r="B23" s="78"/>
      <c r="C23" s="53"/>
      <c r="D23" s="54"/>
      <c r="E23" s="55"/>
      <c r="F23" s="54"/>
      <c r="G23" s="54"/>
      <c r="H23" s="61"/>
      <c r="I23" s="61"/>
      <c r="J23" s="61"/>
      <c r="K23" s="61"/>
      <c r="L23" s="130"/>
      <c r="M23" s="61"/>
      <c r="N23" s="61"/>
      <c r="O23" s="61"/>
      <c r="P23" s="146" t="s">
        <v>138</v>
      </c>
    </row>
    <row r="24" spans="1:16" ht="27" customHeight="1">
      <c r="A24" s="122"/>
      <c r="B24" s="123"/>
      <c r="C24" s="124"/>
      <c r="D24" s="125"/>
      <c r="E24" s="126"/>
      <c r="F24" s="125"/>
      <c r="G24" s="125"/>
      <c r="H24" s="127"/>
      <c r="I24" s="127"/>
      <c r="J24" s="127"/>
      <c r="K24" s="127"/>
      <c r="L24" s="128"/>
      <c r="M24" s="127"/>
      <c r="N24" s="127"/>
      <c r="O24" s="127"/>
      <c r="P24" s="127"/>
    </row>
    <row r="25" spans="1:16" ht="54" customHeight="1">
      <c r="A25" s="142"/>
      <c r="B25" s="43">
        <v>6290</v>
      </c>
      <c r="C25" s="73" t="s">
        <v>123</v>
      </c>
      <c r="D25" s="69">
        <v>748240</v>
      </c>
      <c r="E25" s="70">
        <f t="shared" ref="E25:E27" si="9">SUM(F25+L25)</f>
        <v>748239.37</v>
      </c>
      <c r="F25" s="69">
        <f t="shared" ref="F25:F27" si="10">G25+H25+I25+J25+K25</f>
        <v>0</v>
      </c>
      <c r="G25" s="69">
        <v>0</v>
      </c>
      <c r="H25" s="19">
        <v>0</v>
      </c>
      <c r="I25" s="19">
        <v>0</v>
      </c>
      <c r="J25" s="19">
        <v>0</v>
      </c>
      <c r="K25" s="19">
        <v>0</v>
      </c>
      <c r="L25" s="41">
        <f t="shared" ref="L25:L27" si="11">SUM(M25:P25)</f>
        <v>748239.37</v>
      </c>
      <c r="M25" s="19">
        <v>0</v>
      </c>
      <c r="N25" s="19">
        <v>0</v>
      </c>
      <c r="O25" s="19">
        <v>748239.37</v>
      </c>
      <c r="P25" s="19">
        <v>0</v>
      </c>
    </row>
    <row r="26" spans="1:16" ht="65.25" customHeight="1">
      <c r="A26" s="101"/>
      <c r="B26" s="110" t="s">
        <v>108</v>
      </c>
      <c r="C26" s="131" t="s">
        <v>109</v>
      </c>
      <c r="D26" s="69">
        <v>728236</v>
      </c>
      <c r="E26" s="70">
        <f t="shared" si="9"/>
        <v>0</v>
      </c>
      <c r="F26" s="69">
        <f t="shared" si="10"/>
        <v>0</v>
      </c>
      <c r="G26" s="69">
        <v>0</v>
      </c>
      <c r="H26" s="19">
        <v>0</v>
      </c>
      <c r="I26" s="19">
        <v>0</v>
      </c>
      <c r="J26" s="19">
        <v>0</v>
      </c>
      <c r="K26" s="19">
        <v>0</v>
      </c>
      <c r="L26" s="41">
        <f t="shared" si="11"/>
        <v>0</v>
      </c>
      <c r="M26" s="19">
        <v>0</v>
      </c>
      <c r="N26" s="19">
        <v>0</v>
      </c>
      <c r="O26" s="19">
        <v>0</v>
      </c>
      <c r="P26" s="19">
        <v>0</v>
      </c>
    </row>
    <row r="27" spans="1:16" ht="77.25" customHeight="1">
      <c r="A27" s="101"/>
      <c r="B27" s="43">
        <v>6630</v>
      </c>
      <c r="C27" s="73" t="s">
        <v>107</v>
      </c>
      <c r="D27" s="69">
        <v>191550</v>
      </c>
      <c r="E27" s="70">
        <f t="shared" si="9"/>
        <v>0</v>
      </c>
      <c r="F27" s="69">
        <f t="shared" si="10"/>
        <v>0</v>
      </c>
      <c r="G27" s="69">
        <v>0</v>
      </c>
      <c r="H27" s="19">
        <v>0</v>
      </c>
      <c r="I27" s="19">
        <v>0</v>
      </c>
      <c r="J27" s="19">
        <v>0</v>
      </c>
      <c r="K27" s="19">
        <v>0</v>
      </c>
      <c r="L27" s="41">
        <f t="shared" si="11"/>
        <v>0</v>
      </c>
      <c r="M27" s="19">
        <v>0</v>
      </c>
      <c r="N27" s="19">
        <v>0</v>
      </c>
      <c r="O27" s="19">
        <v>0</v>
      </c>
      <c r="P27" s="19">
        <v>0</v>
      </c>
    </row>
    <row r="28" spans="1:16">
      <c r="A28" s="115">
        <v>700</v>
      </c>
      <c r="B28" s="10"/>
      <c r="C28" s="120" t="s">
        <v>60</v>
      </c>
      <c r="D28" s="16">
        <f>SUM(D29:D35)</f>
        <v>506591</v>
      </c>
      <c r="E28" s="16">
        <f t="shared" ref="E28:P28" si="12">SUM(E29:E35)</f>
        <v>208275.08</v>
      </c>
      <c r="F28" s="16">
        <f t="shared" si="12"/>
        <v>74776.31</v>
      </c>
      <c r="G28" s="16">
        <f t="shared" si="12"/>
        <v>74776.31</v>
      </c>
      <c r="H28" s="16">
        <f t="shared" si="12"/>
        <v>0</v>
      </c>
      <c r="I28" s="16">
        <f t="shared" si="12"/>
        <v>0</v>
      </c>
      <c r="J28" s="16">
        <f t="shared" si="12"/>
        <v>0</v>
      </c>
      <c r="K28" s="16">
        <f t="shared" si="12"/>
        <v>0</v>
      </c>
      <c r="L28" s="16">
        <f t="shared" si="12"/>
        <v>133498.76999999999</v>
      </c>
      <c r="M28" s="16">
        <f t="shared" si="12"/>
        <v>133498.76999999999</v>
      </c>
      <c r="N28" s="16">
        <f t="shared" si="12"/>
        <v>0</v>
      </c>
      <c r="O28" s="16">
        <f t="shared" si="12"/>
        <v>0</v>
      </c>
      <c r="P28" s="16">
        <f t="shared" si="12"/>
        <v>0</v>
      </c>
    </row>
    <row r="29" spans="1:16" ht="24.75" customHeight="1">
      <c r="A29" s="50"/>
      <c r="B29" s="71" t="s">
        <v>94</v>
      </c>
      <c r="C29" s="89" t="s">
        <v>124</v>
      </c>
      <c r="D29" s="19">
        <v>8000</v>
      </c>
      <c r="E29" s="20">
        <f t="shared" ref="E29:E34" si="13">SUM(F29+L29)</f>
        <v>400.26</v>
      </c>
      <c r="F29" s="19">
        <f t="shared" ref="F29:F34" si="14">G29+H29+I29+J29+K29</f>
        <v>400.26</v>
      </c>
      <c r="G29" s="19">
        <v>400.26</v>
      </c>
      <c r="H29" s="19">
        <v>0</v>
      </c>
      <c r="I29" s="19">
        <v>0</v>
      </c>
      <c r="J29" s="19">
        <v>0</v>
      </c>
      <c r="K29" s="19">
        <v>0</v>
      </c>
      <c r="L29" s="19">
        <f>SUM(M29:P29)</f>
        <v>0</v>
      </c>
      <c r="M29" s="19">
        <v>0</v>
      </c>
      <c r="N29" s="19">
        <v>0</v>
      </c>
      <c r="O29" s="19">
        <v>0</v>
      </c>
      <c r="P29" s="19">
        <v>0</v>
      </c>
    </row>
    <row r="30" spans="1:16" ht="71.25" customHeight="1">
      <c r="A30" s="51"/>
      <c r="B30" s="71" t="s">
        <v>95</v>
      </c>
      <c r="C30" s="143" t="s">
        <v>121</v>
      </c>
      <c r="D30" s="19">
        <v>155000</v>
      </c>
      <c r="E30" s="20">
        <f t="shared" si="13"/>
        <v>72969.58</v>
      </c>
      <c r="F30" s="19">
        <f t="shared" si="14"/>
        <v>72969.58</v>
      </c>
      <c r="G30" s="19">
        <v>72969.58</v>
      </c>
      <c r="H30" s="19">
        <v>0</v>
      </c>
      <c r="I30" s="19">
        <v>0</v>
      </c>
      <c r="J30" s="19">
        <v>0</v>
      </c>
      <c r="K30" s="19">
        <v>0</v>
      </c>
      <c r="L30" s="19">
        <f t="shared" ref="L30:L35" si="15">SUM(M30:P30)</f>
        <v>0</v>
      </c>
      <c r="M30" s="19">
        <v>0</v>
      </c>
      <c r="N30" s="19">
        <v>0</v>
      </c>
      <c r="O30" s="19">
        <v>0</v>
      </c>
      <c r="P30" s="19">
        <v>0</v>
      </c>
    </row>
    <row r="31" spans="1:16" ht="54" customHeight="1">
      <c r="A31" s="51"/>
      <c r="B31" s="8" t="s">
        <v>102</v>
      </c>
      <c r="C31" s="136" t="s">
        <v>125</v>
      </c>
      <c r="D31" s="67">
        <v>2979</v>
      </c>
      <c r="E31" s="68">
        <f t="shared" ref="E31" si="16">SUM(F31+L31)</f>
        <v>0</v>
      </c>
      <c r="F31" s="67">
        <f t="shared" ref="F31" si="17">G31+H31+I31+J31+K31</f>
        <v>0</v>
      </c>
      <c r="G31" s="67"/>
      <c r="H31" s="67">
        <v>0</v>
      </c>
      <c r="I31" s="67">
        <v>0</v>
      </c>
      <c r="J31" s="67">
        <v>0</v>
      </c>
      <c r="K31" s="67">
        <v>0</v>
      </c>
      <c r="L31" s="67">
        <f t="shared" ref="L31" si="18">SUM(M31:P31)</f>
        <v>0</v>
      </c>
      <c r="M31" s="67">
        <v>0</v>
      </c>
      <c r="N31" s="67">
        <v>0</v>
      </c>
      <c r="O31" s="67">
        <v>0</v>
      </c>
      <c r="P31" s="67">
        <v>0</v>
      </c>
    </row>
    <row r="32" spans="1:16" ht="43.5" customHeight="1">
      <c r="A32" s="51"/>
      <c r="B32" s="71" t="s">
        <v>96</v>
      </c>
      <c r="C32" s="86" t="s">
        <v>89</v>
      </c>
      <c r="D32" s="19">
        <v>338912</v>
      </c>
      <c r="E32" s="20">
        <f t="shared" si="13"/>
        <v>133498.76999999999</v>
      </c>
      <c r="F32" s="19">
        <f t="shared" si="14"/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f>SUM(M32:P32)</f>
        <v>133498.76999999999</v>
      </c>
      <c r="M32" s="19">
        <v>133498.76999999999</v>
      </c>
      <c r="N32" s="19">
        <v>0</v>
      </c>
      <c r="O32" s="19">
        <v>0</v>
      </c>
      <c r="P32" s="19">
        <v>0</v>
      </c>
    </row>
    <row r="33" spans="1:16" ht="12.75" customHeight="1">
      <c r="A33" s="51"/>
      <c r="B33" s="8" t="s">
        <v>97</v>
      </c>
      <c r="C33" s="9" t="s">
        <v>56</v>
      </c>
      <c r="D33" s="12">
        <v>1500</v>
      </c>
      <c r="E33" s="11">
        <f t="shared" si="13"/>
        <v>981.5</v>
      </c>
      <c r="F33" s="12">
        <f t="shared" si="14"/>
        <v>981.5</v>
      </c>
      <c r="G33" s="12">
        <v>981.5</v>
      </c>
      <c r="H33" s="19">
        <v>0</v>
      </c>
      <c r="I33" s="12">
        <v>0</v>
      </c>
      <c r="J33" s="12">
        <v>0</v>
      </c>
      <c r="K33" s="12">
        <v>0</v>
      </c>
      <c r="L33" s="19">
        <f t="shared" si="15"/>
        <v>0</v>
      </c>
      <c r="M33" s="12">
        <v>0</v>
      </c>
      <c r="N33" s="12">
        <v>0</v>
      </c>
      <c r="O33" s="12">
        <v>0</v>
      </c>
      <c r="P33" s="12">
        <v>0</v>
      </c>
    </row>
    <row r="34" spans="1:16" ht="15" customHeight="1">
      <c r="A34" s="51"/>
      <c r="B34" s="71" t="s">
        <v>98</v>
      </c>
      <c r="C34" s="135" t="s">
        <v>122</v>
      </c>
      <c r="D34" s="69">
        <v>200</v>
      </c>
      <c r="E34" s="70">
        <f t="shared" si="13"/>
        <v>41.82</v>
      </c>
      <c r="F34" s="69">
        <f t="shared" si="14"/>
        <v>41.82</v>
      </c>
      <c r="G34" s="69">
        <v>41.82</v>
      </c>
      <c r="H34" s="19">
        <v>0</v>
      </c>
      <c r="I34" s="69">
        <v>0</v>
      </c>
      <c r="J34" s="69">
        <v>0</v>
      </c>
      <c r="K34" s="69">
        <v>0</v>
      </c>
      <c r="L34" s="19">
        <f t="shared" si="15"/>
        <v>0</v>
      </c>
      <c r="M34" s="69">
        <v>0</v>
      </c>
      <c r="N34" s="69">
        <v>0</v>
      </c>
      <c r="O34" s="69"/>
      <c r="P34" s="69">
        <v>0</v>
      </c>
    </row>
    <row r="35" spans="1:16" ht="14.25" customHeight="1">
      <c r="A35" s="51"/>
      <c r="B35" s="71" t="s">
        <v>58</v>
      </c>
      <c r="C35" s="21" t="s">
        <v>59</v>
      </c>
      <c r="D35" s="69">
        <v>0</v>
      </c>
      <c r="E35" s="70">
        <f>SUM(F35+L35)</f>
        <v>383.15</v>
      </c>
      <c r="F35" s="69">
        <f>G35+H35+I35+J35+K35</f>
        <v>383.15</v>
      </c>
      <c r="G35" s="69">
        <v>383.15</v>
      </c>
      <c r="H35" s="69">
        <v>0</v>
      </c>
      <c r="I35" s="69">
        <v>0</v>
      </c>
      <c r="J35" s="69">
        <v>0</v>
      </c>
      <c r="K35" s="69">
        <v>0</v>
      </c>
      <c r="L35" s="19">
        <f t="shared" si="15"/>
        <v>0</v>
      </c>
      <c r="M35" s="69">
        <v>0</v>
      </c>
      <c r="N35" s="69">
        <v>0</v>
      </c>
      <c r="O35" s="69">
        <v>0</v>
      </c>
      <c r="P35" s="69">
        <v>0</v>
      </c>
    </row>
    <row r="36" spans="1:16" ht="8.25" customHeight="1">
      <c r="A36" s="77"/>
      <c r="B36" s="78"/>
      <c r="C36" s="53"/>
      <c r="D36" s="54"/>
      <c r="E36" s="55"/>
      <c r="F36" s="54"/>
      <c r="G36" s="54"/>
      <c r="H36" s="54"/>
      <c r="I36" s="54"/>
      <c r="J36" s="54"/>
      <c r="K36" s="54"/>
      <c r="L36" s="61"/>
      <c r="M36" s="54"/>
      <c r="N36" s="54"/>
      <c r="O36" s="54"/>
      <c r="P36" s="146" t="s">
        <v>139</v>
      </c>
    </row>
    <row r="37" spans="1:16" ht="14.25" customHeight="1">
      <c r="A37" s="79"/>
      <c r="B37" s="80"/>
      <c r="C37" s="57"/>
      <c r="D37" s="58"/>
      <c r="E37" s="59"/>
      <c r="F37" s="58"/>
      <c r="G37" s="58"/>
      <c r="H37" s="58"/>
      <c r="I37" s="58"/>
      <c r="J37" s="58"/>
      <c r="K37" s="58"/>
      <c r="L37" s="63"/>
      <c r="M37" s="58"/>
      <c r="N37" s="58"/>
      <c r="O37" s="58"/>
      <c r="P37" s="58"/>
    </row>
    <row r="38" spans="1:16" ht="16.5" customHeight="1">
      <c r="A38" s="133">
        <v>750</v>
      </c>
      <c r="B38" s="161" t="s">
        <v>63</v>
      </c>
      <c r="C38" s="162"/>
      <c r="D38" s="72">
        <f>SUM(D39:D41)</f>
        <v>27856</v>
      </c>
      <c r="E38" s="72">
        <f t="shared" ref="E38:P38" si="19">SUM(E39:E41)</f>
        <v>16675.46</v>
      </c>
      <c r="F38" s="72">
        <f t="shared" si="19"/>
        <v>16675.46</v>
      </c>
      <c r="G38" s="72">
        <f t="shared" si="19"/>
        <v>8.75</v>
      </c>
      <c r="H38" s="72">
        <f t="shared" si="19"/>
        <v>16666.71</v>
      </c>
      <c r="I38" s="72">
        <f t="shared" si="19"/>
        <v>0</v>
      </c>
      <c r="J38" s="72">
        <f t="shared" si="19"/>
        <v>0</v>
      </c>
      <c r="K38" s="72">
        <f t="shared" si="19"/>
        <v>0</v>
      </c>
      <c r="L38" s="72">
        <f t="shared" si="19"/>
        <v>0</v>
      </c>
      <c r="M38" s="72">
        <f t="shared" si="19"/>
        <v>0</v>
      </c>
      <c r="N38" s="72">
        <f t="shared" si="19"/>
        <v>0</v>
      </c>
      <c r="O38" s="72">
        <f t="shared" si="19"/>
        <v>0</v>
      </c>
      <c r="P38" s="72">
        <f t="shared" si="19"/>
        <v>0</v>
      </c>
    </row>
    <row r="39" spans="1:16" ht="12.75" customHeight="1">
      <c r="A39" s="51"/>
      <c r="B39" s="71" t="s">
        <v>58</v>
      </c>
      <c r="C39" s="21" t="s">
        <v>59</v>
      </c>
      <c r="D39" s="69">
        <v>0</v>
      </c>
      <c r="E39" s="70">
        <f>SUM(F39+L39)</f>
        <v>7.2</v>
      </c>
      <c r="F39" s="69">
        <f>G39+H39+I39+J39+K39</f>
        <v>7.2</v>
      </c>
      <c r="G39" s="69">
        <v>7.2</v>
      </c>
      <c r="H39" s="69">
        <v>0</v>
      </c>
      <c r="I39" s="69">
        <v>0</v>
      </c>
      <c r="J39" s="69">
        <v>0</v>
      </c>
      <c r="K39" s="69">
        <v>0</v>
      </c>
      <c r="L39" s="19">
        <f t="shared" ref="L39" si="20">SUM(M39:P39)</f>
        <v>0</v>
      </c>
      <c r="M39" s="69">
        <v>0</v>
      </c>
      <c r="N39" s="69">
        <v>0</v>
      </c>
      <c r="O39" s="69">
        <v>0</v>
      </c>
      <c r="P39" s="69">
        <v>0</v>
      </c>
    </row>
    <row r="40" spans="1:16" ht="74.25" customHeight="1">
      <c r="A40" s="96"/>
      <c r="B40" s="43">
        <v>2010</v>
      </c>
      <c r="C40" s="73" t="s">
        <v>114</v>
      </c>
      <c r="D40" s="19">
        <v>27850</v>
      </c>
      <c r="E40" s="20">
        <f t="shared" ref="E40:E41" si="21">SUM(F40+L40)</f>
        <v>16666.71</v>
      </c>
      <c r="F40" s="19">
        <f>G40+H40+I40+J40+K40</f>
        <v>16666.71</v>
      </c>
      <c r="G40" s="19">
        <v>0</v>
      </c>
      <c r="H40" s="19">
        <v>16666.71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</row>
    <row r="41" spans="1:16" ht="42.75" customHeight="1">
      <c r="A41" s="97"/>
      <c r="B41" s="4">
        <v>2360</v>
      </c>
      <c r="C41" s="73" t="s">
        <v>88</v>
      </c>
      <c r="D41" s="67">
        <v>6</v>
      </c>
      <c r="E41" s="68">
        <f t="shared" si="21"/>
        <v>1.55</v>
      </c>
      <c r="F41" s="67">
        <f>G41+H41+I41+J41+K41</f>
        <v>1.55</v>
      </c>
      <c r="G41" s="67">
        <v>1.55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7">
        <v>0</v>
      </c>
      <c r="P41" s="67">
        <v>0</v>
      </c>
    </row>
    <row r="42" spans="1:16" ht="54" customHeight="1">
      <c r="A42" s="144">
        <v>751</v>
      </c>
      <c r="B42" s="13"/>
      <c r="C42" s="91" t="s">
        <v>90</v>
      </c>
      <c r="D42" s="42">
        <f t="shared" ref="D42" si="22">SUM(D43)</f>
        <v>5522</v>
      </c>
      <c r="E42" s="42">
        <f t="shared" ref="E42:P42" si="23">SUM(E43)</f>
        <v>5143</v>
      </c>
      <c r="F42" s="42">
        <f t="shared" si="23"/>
        <v>5143</v>
      </c>
      <c r="G42" s="42">
        <f t="shared" si="23"/>
        <v>0</v>
      </c>
      <c r="H42" s="42">
        <f t="shared" si="23"/>
        <v>5143</v>
      </c>
      <c r="I42" s="42">
        <f t="shared" si="23"/>
        <v>0</v>
      </c>
      <c r="J42" s="42">
        <f t="shared" si="23"/>
        <v>0</v>
      </c>
      <c r="K42" s="42">
        <f t="shared" si="23"/>
        <v>0</v>
      </c>
      <c r="L42" s="42">
        <f t="shared" si="23"/>
        <v>0</v>
      </c>
      <c r="M42" s="42">
        <f t="shared" si="23"/>
        <v>0</v>
      </c>
      <c r="N42" s="42">
        <f t="shared" si="23"/>
        <v>0</v>
      </c>
      <c r="O42" s="42">
        <f t="shared" si="23"/>
        <v>0</v>
      </c>
      <c r="P42" s="42">
        <f t="shared" si="23"/>
        <v>0</v>
      </c>
    </row>
    <row r="43" spans="1:16" ht="77.25" customHeight="1">
      <c r="A43" s="43"/>
      <c r="B43" s="21">
        <v>2010</v>
      </c>
      <c r="C43" s="73" t="s">
        <v>114</v>
      </c>
      <c r="D43" s="19">
        <v>5522</v>
      </c>
      <c r="E43" s="20">
        <f>SUM(F43+L43)</f>
        <v>5143</v>
      </c>
      <c r="F43" s="19">
        <f>G43+H43+I43+J43+K43</f>
        <v>5143</v>
      </c>
      <c r="G43" s="19">
        <v>0</v>
      </c>
      <c r="H43" s="19">
        <v>5143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</row>
    <row r="44" spans="1:16" ht="35.25" customHeight="1">
      <c r="A44" s="117">
        <v>754</v>
      </c>
      <c r="B44" s="10"/>
      <c r="C44" s="103" t="s">
        <v>99</v>
      </c>
      <c r="D44" s="45">
        <f>SUM(D45:D46)</f>
        <v>6900</v>
      </c>
      <c r="E44" s="45">
        <f t="shared" ref="E44:P44" si="24">SUM(E45:E46)</f>
        <v>1500</v>
      </c>
      <c r="F44" s="45">
        <f t="shared" si="24"/>
        <v>1500</v>
      </c>
      <c r="G44" s="45">
        <f t="shared" si="24"/>
        <v>0</v>
      </c>
      <c r="H44" s="45">
        <f t="shared" si="24"/>
        <v>1500</v>
      </c>
      <c r="I44" s="45">
        <f t="shared" si="24"/>
        <v>0</v>
      </c>
      <c r="J44" s="45">
        <f t="shared" si="24"/>
        <v>0</v>
      </c>
      <c r="K44" s="45">
        <f t="shared" si="24"/>
        <v>0</v>
      </c>
      <c r="L44" s="45">
        <f t="shared" si="24"/>
        <v>0</v>
      </c>
      <c r="M44" s="45">
        <f t="shared" si="24"/>
        <v>0</v>
      </c>
      <c r="N44" s="45">
        <f t="shared" si="24"/>
        <v>0</v>
      </c>
      <c r="O44" s="45">
        <f t="shared" si="24"/>
        <v>0</v>
      </c>
      <c r="P44" s="45">
        <f t="shared" si="24"/>
        <v>0</v>
      </c>
    </row>
    <row r="45" spans="1:16" ht="78" customHeight="1">
      <c r="A45" s="174"/>
      <c r="B45" s="7">
        <v>2010</v>
      </c>
      <c r="C45" s="73" t="s">
        <v>114</v>
      </c>
      <c r="D45" s="67">
        <v>1500</v>
      </c>
      <c r="E45" s="68">
        <f>SUM(F45+L45)</f>
        <v>1500</v>
      </c>
      <c r="F45" s="67">
        <f>G45+H45+I45+J45+K45</f>
        <v>1500</v>
      </c>
      <c r="G45" s="67">
        <v>0</v>
      </c>
      <c r="H45" s="67">
        <v>1500</v>
      </c>
      <c r="I45" s="67">
        <v>0</v>
      </c>
      <c r="J45" s="67">
        <v>0</v>
      </c>
      <c r="K45" s="67">
        <v>0</v>
      </c>
      <c r="L45" s="67">
        <v>0</v>
      </c>
      <c r="M45" s="67">
        <v>0</v>
      </c>
      <c r="N45" s="67">
        <v>0</v>
      </c>
      <c r="O45" s="67">
        <v>0</v>
      </c>
      <c r="P45" s="67">
        <v>0</v>
      </c>
    </row>
    <row r="46" spans="1:16" ht="66" customHeight="1">
      <c r="A46" s="164"/>
      <c r="B46" s="21">
        <v>6300</v>
      </c>
      <c r="C46" s="86" t="s">
        <v>110</v>
      </c>
      <c r="D46" s="19">
        <v>5400</v>
      </c>
      <c r="E46" s="20">
        <f>SUM(F46+L46)</f>
        <v>0</v>
      </c>
      <c r="F46" s="19">
        <f>G46+H46+I46+J46+K46</f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</row>
    <row r="47" spans="1:16" ht="17.25" customHeight="1">
      <c r="A47" s="107"/>
      <c r="B47" s="53"/>
      <c r="C47" s="87"/>
      <c r="D47" s="61"/>
      <c r="E47" s="62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146" t="s">
        <v>140</v>
      </c>
    </row>
    <row r="48" spans="1:16" ht="21" customHeight="1">
      <c r="A48" s="106"/>
      <c r="B48" s="57"/>
      <c r="C48" s="88"/>
      <c r="D48" s="63"/>
      <c r="E48" s="64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</row>
    <row r="49" spans="1:16" ht="70.5" customHeight="1">
      <c r="A49" s="104">
        <v>756</v>
      </c>
      <c r="B49" s="14"/>
      <c r="C49" s="145" t="s">
        <v>92</v>
      </c>
      <c r="D49" s="105">
        <f t="shared" ref="D49:P49" si="25">SUM(D50:D63)</f>
        <v>2928905</v>
      </c>
      <c r="E49" s="105">
        <f t="shared" si="25"/>
        <v>1573113.1</v>
      </c>
      <c r="F49" s="105">
        <f t="shared" si="25"/>
        <v>1573113.1</v>
      </c>
      <c r="G49" s="105">
        <f t="shared" si="25"/>
        <v>1573113.1</v>
      </c>
      <c r="H49" s="105">
        <f t="shared" si="25"/>
        <v>0</v>
      </c>
      <c r="I49" s="105">
        <f t="shared" si="25"/>
        <v>0</v>
      </c>
      <c r="J49" s="105">
        <f t="shared" si="25"/>
        <v>0</v>
      </c>
      <c r="K49" s="105">
        <f t="shared" si="25"/>
        <v>0</v>
      </c>
      <c r="L49" s="105">
        <f t="shared" si="25"/>
        <v>0</v>
      </c>
      <c r="M49" s="105">
        <f t="shared" si="25"/>
        <v>0</v>
      </c>
      <c r="N49" s="105">
        <f t="shared" si="25"/>
        <v>0</v>
      </c>
      <c r="O49" s="105">
        <f t="shared" si="25"/>
        <v>0</v>
      </c>
      <c r="P49" s="105">
        <f t="shared" si="25"/>
        <v>0</v>
      </c>
    </row>
    <row r="50" spans="1:16" ht="22.5" customHeight="1">
      <c r="A50" s="50"/>
      <c r="B50" s="8" t="s">
        <v>103</v>
      </c>
      <c r="C50" s="131" t="s">
        <v>126</v>
      </c>
      <c r="D50" s="12">
        <v>960885</v>
      </c>
      <c r="E50" s="11">
        <f t="shared" ref="E50:E62" si="26">SUM(F50+L50)</f>
        <v>443175</v>
      </c>
      <c r="F50" s="12">
        <f t="shared" ref="F50:F68" si="27">G50+H50+I50+J50+K50</f>
        <v>443175</v>
      </c>
      <c r="G50" s="12">
        <v>443175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9">
        <v>0</v>
      </c>
      <c r="P50" s="12">
        <v>0</v>
      </c>
    </row>
    <row r="51" spans="1:16" ht="13.5" customHeight="1">
      <c r="A51" s="51"/>
      <c r="B51" s="8" t="s">
        <v>104</v>
      </c>
      <c r="C51" s="135" t="s">
        <v>127</v>
      </c>
      <c r="D51" s="12">
        <v>6000</v>
      </c>
      <c r="E51" s="11">
        <f t="shared" si="26"/>
        <v>3034.04</v>
      </c>
      <c r="F51" s="12">
        <f t="shared" si="27"/>
        <v>3034.04</v>
      </c>
      <c r="G51" s="12">
        <v>3034.04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9">
        <v>0</v>
      </c>
      <c r="P51" s="12">
        <v>0</v>
      </c>
    </row>
    <row r="52" spans="1:16" ht="12.4" customHeight="1">
      <c r="A52" s="51"/>
      <c r="B52" s="4" t="s">
        <v>64</v>
      </c>
      <c r="C52" s="135" t="s">
        <v>128</v>
      </c>
      <c r="D52" s="12">
        <v>1200000</v>
      </c>
      <c r="E52" s="11">
        <f t="shared" si="26"/>
        <v>650159.02</v>
      </c>
      <c r="F52" s="12">
        <f t="shared" si="27"/>
        <v>650159.02</v>
      </c>
      <c r="G52" s="12">
        <v>650159.02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9">
        <v>0</v>
      </c>
      <c r="P52" s="12">
        <v>0</v>
      </c>
    </row>
    <row r="53" spans="1:16" ht="15" customHeight="1">
      <c r="A53" s="51"/>
      <c r="B53" s="4" t="s">
        <v>65</v>
      </c>
      <c r="C53" s="135" t="s">
        <v>129</v>
      </c>
      <c r="D53" s="12">
        <v>529500</v>
      </c>
      <c r="E53" s="11">
        <f t="shared" si="26"/>
        <v>309108.92</v>
      </c>
      <c r="F53" s="12">
        <f t="shared" si="27"/>
        <v>309108.92</v>
      </c>
      <c r="G53" s="12">
        <v>309108.92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9">
        <v>0</v>
      </c>
      <c r="P53" s="12">
        <v>0</v>
      </c>
    </row>
    <row r="54" spans="1:16" ht="15" customHeight="1">
      <c r="A54" s="51"/>
      <c r="B54" s="4" t="s">
        <v>66</v>
      </c>
      <c r="C54" s="135" t="s">
        <v>130</v>
      </c>
      <c r="D54" s="12">
        <v>60000</v>
      </c>
      <c r="E54" s="11">
        <f t="shared" si="26"/>
        <v>34779.550000000003</v>
      </c>
      <c r="F54" s="12">
        <f t="shared" si="27"/>
        <v>34779.550000000003</v>
      </c>
      <c r="G54" s="12">
        <v>34779.550000000003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9">
        <v>0</v>
      </c>
      <c r="P54" s="12">
        <v>0</v>
      </c>
    </row>
    <row r="55" spans="1:16" ht="21" customHeight="1">
      <c r="A55" s="51"/>
      <c r="B55" s="4" t="s">
        <v>67</v>
      </c>
      <c r="C55" s="131" t="s">
        <v>131</v>
      </c>
      <c r="D55" s="12">
        <v>70920</v>
      </c>
      <c r="E55" s="11">
        <f t="shared" si="26"/>
        <v>46185.75</v>
      </c>
      <c r="F55" s="12">
        <f t="shared" si="27"/>
        <v>46185.75</v>
      </c>
      <c r="G55" s="12">
        <v>46185.75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9">
        <v>0</v>
      </c>
      <c r="P55" s="12">
        <v>0</v>
      </c>
    </row>
    <row r="56" spans="1:16" ht="42" customHeight="1">
      <c r="A56" s="51"/>
      <c r="B56" s="21" t="s">
        <v>68</v>
      </c>
      <c r="C56" s="131" t="s">
        <v>132</v>
      </c>
      <c r="D56" s="19">
        <v>20000</v>
      </c>
      <c r="E56" s="20">
        <f t="shared" si="26"/>
        <v>7062.78</v>
      </c>
      <c r="F56" s="12">
        <f t="shared" si="27"/>
        <v>7062.78</v>
      </c>
      <c r="G56" s="19">
        <v>7062.78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</row>
    <row r="57" spans="1:16" ht="19.5" customHeight="1">
      <c r="A57" s="51"/>
      <c r="B57" s="4" t="s">
        <v>69</v>
      </c>
      <c r="C57" s="131" t="s">
        <v>133</v>
      </c>
      <c r="D57" s="12">
        <v>5000</v>
      </c>
      <c r="E57" s="11">
        <f t="shared" si="26"/>
        <v>429.46</v>
      </c>
      <c r="F57" s="12">
        <f t="shared" si="27"/>
        <v>429.46</v>
      </c>
      <c r="G57" s="12">
        <v>429.46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9">
        <v>0</v>
      </c>
      <c r="P57" s="12">
        <v>0</v>
      </c>
    </row>
    <row r="58" spans="1:16" ht="12.4" customHeight="1">
      <c r="A58" s="51"/>
      <c r="B58" s="4" t="s">
        <v>70</v>
      </c>
      <c r="C58" s="137" t="s">
        <v>71</v>
      </c>
      <c r="D58" s="12">
        <v>15000</v>
      </c>
      <c r="E58" s="11">
        <f t="shared" si="26"/>
        <v>8871</v>
      </c>
      <c r="F58" s="12">
        <f t="shared" si="27"/>
        <v>8871</v>
      </c>
      <c r="G58" s="12">
        <v>8871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9">
        <v>0</v>
      </c>
      <c r="P58" s="12">
        <v>0</v>
      </c>
    </row>
    <row r="59" spans="1:16" ht="12.4" customHeight="1">
      <c r="A59" s="51"/>
      <c r="B59" s="4" t="s">
        <v>72</v>
      </c>
      <c r="C59" s="7" t="s">
        <v>73</v>
      </c>
      <c r="D59" s="12">
        <v>300</v>
      </c>
      <c r="E59" s="11">
        <f t="shared" si="26"/>
        <v>0</v>
      </c>
      <c r="F59" s="12">
        <f t="shared" si="27"/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67">
        <v>0</v>
      </c>
      <c r="P59" s="12">
        <v>0</v>
      </c>
    </row>
    <row r="60" spans="1:16" ht="39.75" customHeight="1">
      <c r="A60" s="51"/>
      <c r="B60" s="98" t="s">
        <v>74</v>
      </c>
      <c r="C60" s="131" t="s">
        <v>134</v>
      </c>
      <c r="D60" s="76">
        <v>5000</v>
      </c>
      <c r="E60" s="99">
        <f t="shared" si="26"/>
        <v>18935.05</v>
      </c>
      <c r="F60" s="74">
        <f t="shared" si="27"/>
        <v>18935.05</v>
      </c>
      <c r="G60" s="76">
        <v>18935.05</v>
      </c>
      <c r="H60" s="76">
        <v>0</v>
      </c>
      <c r="I60" s="76">
        <v>0</v>
      </c>
      <c r="J60" s="76">
        <v>0</v>
      </c>
      <c r="K60" s="76">
        <v>0</v>
      </c>
      <c r="L60" s="76">
        <v>0</v>
      </c>
      <c r="M60" s="76">
        <v>0</v>
      </c>
      <c r="N60" s="76">
        <v>0</v>
      </c>
      <c r="O60" s="76">
        <v>0</v>
      </c>
      <c r="P60" s="76">
        <v>0</v>
      </c>
    </row>
    <row r="61" spans="1:16" ht="24.75" customHeight="1">
      <c r="A61" s="51"/>
      <c r="B61" s="3" t="s">
        <v>75</v>
      </c>
      <c r="C61" s="131" t="s">
        <v>135</v>
      </c>
      <c r="D61" s="12">
        <v>50000</v>
      </c>
      <c r="E61" s="11">
        <f t="shared" si="26"/>
        <v>47949</v>
      </c>
      <c r="F61" s="12">
        <f t="shared" si="27"/>
        <v>47949</v>
      </c>
      <c r="G61" s="12">
        <v>47949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9">
        <v>0</v>
      </c>
      <c r="P61" s="12">
        <v>0</v>
      </c>
    </row>
    <row r="62" spans="1:16" ht="12.4" customHeight="1">
      <c r="A62" s="51"/>
      <c r="B62" s="3" t="s">
        <v>61</v>
      </c>
      <c r="C62" s="135" t="s">
        <v>62</v>
      </c>
      <c r="D62" s="12">
        <v>1300</v>
      </c>
      <c r="E62" s="11">
        <f t="shared" si="26"/>
        <v>925.6</v>
      </c>
      <c r="F62" s="12">
        <f t="shared" si="27"/>
        <v>925.6</v>
      </c>
      <c r="G62" s="12">
        <v>925.6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9">
        <v>0</v>
      </c>
      <c r="P62" s="12">
        <v>0</v>
      </c>
    </row>
    <row r="63" spans="1:16" ht="30.75" customHeight="1">
      <c r="A63" s="100"/>
      <c r="B63" s="3" t="s">
        <v>76</v>
      </c>
      <c r="C63" s="131" t="s">
        <v>136</v>
      </c>
      <c r="D63" s="12">
        <v>5000</v>
      </c>
      <c r="E63" s="11">
        <f t="shared" ref="E63" si="28">SUM(F63+L63)</f>
        <v>2497.9299999999998</v>
      </c>
      <c r="F63" s="12">
        <f t="shared" si="27"/>
        <v>2497.9299999999998</v>
      </c>
      <c r="G63" s="12">
        <v>2497.9299999999998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9">
        <v>0</v>
      </c>
      <c r="P63" s="12">
        <v>0</v>
      </c>
    </row>
    <row r="64" spans="1:16" ht="15" customHeight="1">
      <c r="A64" s="60">
        <v>758</v>
      </c>
      <c r="B64" s="14"/>
      <c r="C64" s="15" t="s">
        <v>77</v>
      </c>
      <c r="D64" s="72">
        <f>SUM(D65:D68)</f>
        <v>3355696</v>
      </c>
      <c r="E64" s="72">
        <f t="shared" ref="E64:P64" si="29">SUM(E65:E68)</f>
        <v>1926513.83</v>
      </c>
      <c r="F64" s="72">
        <f t="shared" si="29"/>
        <v>1926513.83</v>
      </c>
      <c r="G64" s="72">
        <f t="shared" si="29"/>
        <v>1926513.83</v>
      </c>
      <c r="H64" s="72">
        <f t="shared" si="29"/>
        <v>0</v>
      </c>
      <c r="I64" s="72">
        <f t="shared" si="29"/>
        <v>0</v>
      </c>
      <c r="J64" s="72">
        <f t="shared" si="29"/>
        <v>0</v>
      </c>
      <c r="K64" s="72">
        <f t="shared" si="29"/>
        <v>0</v>
      </c>
      <c r="L64" s="72">
        <f t="shared" si="29"/>
        <v>0</v>
      </c>
      <c r="M64" s="72">
        <f t="shared" si="29"/>
        <v>0</v>
      </c>
      <c r="N64" s="72">
        <f t="shared" si="29"/>
        <v>0</v>
      </c>
      <c r="O64" s="72">
        <f t="shared" si="29"/>
        <v>0</v>
      </c>
      <c r="P64" s="72">
        <f t="shared" si="29"/>
        <v>0</v>
      </c>
    </row>
    <row r="65" spans="1:16" ht="14.25" customHeight="1">
      <c r="A65" s="164"/>
      <c r="B65" s="81" t="s">
        <v>98</v>
      </c>
      <c r="C65" s="135" t="s">
        <v>122</v>
      </c>
      <c r="D65" s="12">
        <v>8000</v>
      </c>
      <c r="E65" s="11">
        <f t="shared" ref="E65" si="30">SUM(F65+L65)</f>
        <v>2496.88</v>
      </c>
      <c r="F65" s="12">
        <f t="shared" si="27"/>
        <v>2496.88</v>
      </c>
      <c r="G65" s="12">
        <v>2496.88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67">
        <v>0</v>
      </c>
      <c r="P65" s="12">
        <v>0</v>
      </c>
    </row>
    <row r="66" spans="1:16" ht="15" customHeight="1">
      <c r="A66" s="165"/>
      <c r="B66" s="82" t="s">
        <v>58</v>
      </c>
      <c r="C66" s="90" t="s">
        <v>59</v>
      </c>
      <c r="D66" s="74">
        <v>1000</v>
      </c>
      <c r="E66" s="75">
        <f>SUM(F66+L66)</f>
        <v>378.95</v>
      </c>
      <c r="F66" s="74">
        <f>G66+H66+I66+J66+K66</f>
        <v>378.95</v>
      </c>
      <c r="G66" s="74">
        <v>378.95</v>
      </c>
      <c r="H66" s="74">
        <v>0</v>
      </c>
      <c r="I66" s="74">
        <v>0</v>
      </c>
      <c r="J66" s="74">
        <v>0</v>
      </c>
      <c r="K66" s="74">
        <v>0</v>
      </c>
      <c r="L66" s="76">
        <f t="shared" ref="L66" si="31">SUM(M66:P66)</f>
        <v>0</v>
      </c>
      <c r="M66" s="74">
        <v>0</v>
      </c>
      <c r="N66" s="74">
        <v>0</v>
      </c>
      <c r="O66" s="74">
        <v>0</v>
      </c>
      <c r="P66" s="74">
        <v>0</v>
      </c>
    </row>
    <row r="67" spans="1:16" ht="18.75" customHeight="1">
      <c r="A67" s="165"/>
      <c r="B67" s="83">
        <v>2920</v>
      </c>
      <c r="C67" s="73" t="s">
        <v>78</v>
      </c>
      <c r="D67" s="12">
        <v>2151823</v>
      </c>
      <c r="E67" s="11">
        <f>SUM(F67+L67)</f>
        <v>1326200</v>
      </c>
      <c r="F67" s="12">
        <f t="shared" si="27"/>
        <v>1326200</v>
      </c>
      <c r="G67" s="12">
        <v>1326200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9">
        <v>0</v>
      </c>
      <c r="P67" s="12">
        <v>0</v>
      </c>
    </row>
    <row r="68" spans="1:16" ht="19.5" customHeight="1">
      <c r="A68" s="165"/>
      <c r="B68" s="132">
        <v>2920</v>
      </c>
      <c r="C68" s="86" t="s">
        <v>79</v>
      </c>
      <c r="D68" s="69">
        <v>1194873</v>
      </c>
      <c r="E68" s="70">
        <f>SUM(F68+L68)</f>
        <v>597438</v>
      </c>
      <c r="F68" s="69">
        <f t="shared" si="27"/>
        <v>597438</v>
      </c>
      <c r="G68" s="69">
        <v>597438</v>
      </c>
      <c r="H68" s="69">
        <v>0</v>
      </c>
      <c r="I68" s="69">
        <v>0</v>
      </c>
      <c r="J68" s="69">
        <v>0</v>
      </c>
      <c r="K68" s="69">
        <v>0</v>
      </c>
      <c r="L68" s="69">
        <v>0</v>
      </c>
      <c r="M68" s="69">
        <v>0</v>
      </c>
      <c r="N68" s="69">
        <v>0</v>
      </c>
      <c r="O68" s="19">
        <v>0</v>
      </c>
      <c r="P68" s="69">
        <v>0</v>
      </c>
    </row>
    <row r="69" spans="1:16" ht="22.5" customHeight="1">
      <c r="A69" s="107"/>
      <c r="B69" s="52"/>
      <c r="C69" s="87"/>
      <c r="D69" s="54"/>
      <c r="E69" s="55"/>
      <c r="F69" s="54"/>
      <c r="G69" s="54"/>
      <c r="H69" s="54"/>
      <c r="I69" s="54"/>
      <c r="J69" s="54"/>
      <c r="K69" s="54"/>
      <c r="L69" s="54"/>
      <c r="M69" s="54"/>
      <c r="N69" s="54"/>
      <c r="O69" s="61"/>
      <c r="P69" s="146" t="s">
        <v>141</v>
      </c>
    </row>
    <row r="70" spans="1:16" ht="10.5" customHeight="1">
      <c r="A70" s="106"/>
      <c r="B70" s="56"/>
      <c r="C70" s="88"/>
      <c r="D70" s="58"/>
      <c r="E70" s="59"/>
      <c r="F70" s="58"/>
      <c r="G70" s="58"/>
      <c r="H70" s="58"/>
      <c r="I70" s="58"/>
      <c r="J70" s="58"/>
      <c r="K70" s="58"/>
      <c r="L70" s="58"/>
      <c r="M70" s="58"/>
      <c r="N70" s="58"/>
      <c r="O70" s="63"/>
      <c r="P70" s="58"/>
    </row>
    <row r="71" spans="1:16" ht="15" customHeight="1">
      <c r="A71" s="133">
        <v>801</v>
      </c>
      <c r="B71" s="15"/>
      <c r="C71" s="116" t="s">
        <v>80</v>
      </c>
      <c r="D71" s="134">
        <f t="shared" ref="D71:P71" si="32">SUM(D72:D78)</f>
        <v>194270</v>
      </c>
      <c r="E71" s="134">
        <f t="shared" si="32"/>
        <v>130471.12</v>
      </c>
      <c r="F71" s="134">
        <f t="shared" si="32"/>
        <v>130471.12</v>
      </c>
      <c r="G71" s="134">
        <f t="shared" si="32"/>
        <v>109832.32000000001</v>
      </c>
      <c r="H71" s="134">
        <f t="shared" si="32"/>
        <v>20638.8</v>
      </c>
      <c r="I71" s="134">
        <f t="shared" si="32"/>
        <v>0</v>
      </c>
      <c r="J71" s="134">
        <f t="shared" si="32"/>
        <v>0</v>
      </c>
      <c r="K71" s="134">
        <f t="shared" si="32"/>
        <v>0</v>
      </c>
      <c r="L71" s="134">
        <f t="shared" si="32"/>
        <v>0</v>
      </c>
      <c r="M71" s="134">
        <f t="shared" si="32"/>
        <v>0</v>
      </c>
      <c r="N71" s="134">
        <f t="shared" si="32"/>
        <v>0</v>
      </c>
      <c r="O71" s="134">
        <f t="shared" si="32"/>
        <v>0</v>
      </c>
      <c r="P71" s="134">
        <f t="shared" si="32"/>
        <v>0</v>
      </c>
    </row>
    <row r="72" spans="1:16" ht="12.4" customHeight="1">
      <c r="A72" s="118"/>
      <c r="B72" s="84" t="s">
        <v>100</v>
      </c>
      <c r="C72" s="7" t="s">
        <v>62</v>
      </c>
      <c r="D72" s="12">
        <v>0</v>
      </c>
      <c r="E72" s="11">
        <f t="shared" ref="E72:E88" si="33">SUM(F72+L72)</f>
        <v>27</v>
      </c>
      <c r="F72" s="12">
        <f t="shared" ref="F72:F88" si="34">G72+H72+I72+J72+K72</f>
        <v>27</v>
      </c>
      <c r="G72" s="12">
        <v>27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9">
        <v>0</v>
      </c>
      <c r="P72" s="12">
        <v>0</v>
      </c>
    </row>
    <row r="73" spans="1:16" ht="12.4" customHeight="1">
      <c r="A73" s="119"/>
      <c r="B73" s="81" t="s">
        <v>97</v>
      </c>
      <c r="C73" s="9" t="s">
        <v>56</v>
      </c>
      <c r="D73" s="12">
        <v>50000</v>
      </c>
      <c r="E73" s="11">
        <f t="shared" si="33"/>
        <v>43550</v>
      </c>
      <c r="F73" s="12">
        <f>SUM(G73)</f>
        <v>43550</v>
      </c>
      <c r="G73" s="12">
        <v>43550</v>
      </c>
      <c r="H73" s="12"/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</row>
    <row r="74" spans="1:16" ht="12.4" customHeight="1">
      <c r="A74" s="119"/>
      <c r="B74" s="8" t="s">
        <v>98</v>
      </c>
      <c r="C74" s="135" t="s">
        <v>122</v>
      </c>
      <c r="D74" s="12">
        <v>400</v>
      </c>
      <c r="E74" s="11">
        <f t="shared" si="33"/>
        <v>59.32</v>
      </c>
      <c r="F74" s="12">
        <f t="shared" ref="F74:F78" si="35">G74+H74+I74+J74+K74</f>
        <v>59.32</v>
      </c>
      <c r="G74" s="12">
        <v>59.32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67">
        <v>0</v>
      </c>
      <c r="P74" s="12">
        <v>0</v>
      </c>
    </row>
    <row r="75" spans="1:16" ht="30.75" customHeight="1">
      <c r="A75" s="119"/>
      <c r="B75" s="82" t="s">
        <v>111</v>
      </c>
      <c r="C75" s="102" t="s">
        <v>137</v>
      </c>
      <c r="D75" s="74">
        <v>500</v>
      </c>
      <c r="E75" s="75">
        <f>SUM(F75+L75)</f>
        <v>1000</v>
      </c>
      <c r="F75" s="74">
        <f>G75+H75+I75+J75+K75</f>
        <v>1000</v>
      </c>
      <c r="G75" s="74">
        <v>1000</v>
      </c>
      <c r="H75" s="74">
        <v>0</v>
      </c>
      <c r="I75" s="74">
        <v>0</v>
      </c>
      <c r="J75" s="74">
        <v>0</v>
      </c>
      <c r="K75" s="74">
        <v>0</v>
      </c>
      <c r="L75" s="67">
        <f t="shared" ref="L75" si="36">SUM(M75:P75)</f>
        <v>0</v>
      </c>
      <c r="M75" s="74">
        <v>0</v>
      </c>
      <c r="N75" s="74">
        <v>0</v>
      </c>
      <c r="O75" s="74">
        <v>0</v>
      </c>
      <c r="P75" s="74">
        <v>0</v>
      </c>
    </row>
    <row r="76" spans="1:16" ht="76.5" customHeight="1">
      <c r="A76" s="119"/>
      <c r="B76" s="82" t="s">
        <v>115</v>
      </c>
      <c r="C76" s="73" t="s">
        <v>114</v>
      </c>
      <c r="D76" s="74">
        <v>20640</v>
      </c>
      <c r="E76" s="75">
        <f>SUM(F76+L76)</f>
        <v>20638.8</v>
      </c>
      <c r="F76" s="74">
        <f>G76+H76+I76+J76+K76</f>
        <v>20638.8</v>
      </c>
      <c r="G76" s="74">
        <v>0</v>
      </c>
      <c r="H76" s="74">
        <v>20638.8</v>
      </c>
      <c r="I76" s="74">
        <v>0</v>
      </c>
      <c r="J76" s="74">
        <v>0</v>
      </c>
      <c r="K76" s="74">
        <v>0</v>
      </c>
      <c r="L76" s="76">
        <f t="shared" ref="L76" si="37">SUM(M76:P76)</f>
        <v>0</v>
      </c>
      <c r="M76" s="74">
        <v>0</v>
      </c>
      <c r="N76" s="74">
        <v>0</v>
      </c>
      <c r="O76" s="74">
        <v>0</v>
      </c>
      <c r="P76" s="74">
        <v>0</v>
      </c>
    </row>
    <row r="77" spans="1:16" ht="54.75" customHeight="1">
      <c r="A77" s="119"/>
      <c r="B77" s="4">
        <v>2030</v>
      </c>
      <c r="C77" s="86" t="s">
        <v>113</v>
      </c>
      <c r="D77" s="12">
        <v>115080</v>
      </c>
      <c r="E77" s="11">
        <f t="shared" ref="E77" si="38">SUM(F77+L77)</f>
        <v>57546</v>
      </c>
      <c r="F77" s="12">
        <f t="shared" ref="F77" si="39">G77+H77+I77+J77+K77</f>
        <v>57546</v>
      </c>
      <c r="G77" s="12">
        <v>57546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/>
      <c r="P77" s="12">
        <v>0</v>
      </c>
    </row>
    <row r="78" spans="1:16" ht="54.75" customHeight="1">
      <c r="A78" s="119"/>
      <c r="B78" s="4">
        <v>2440</v>
      </c>
      <c r="C78" s="73" t="s">
        <v>116</v>
      </c>
      <c r="D78" s="12">
        <v>7650</v>
      </c>
      <c r="E78" s="11">
        <f t="shared" ref="E78" si="40">SUM(F78+L78)</f>
        <v>7650</v>
      </c>
      <c r="F78" s="12">
        <f t="shared" si="35"/>
        <v>7650</v>
      </c>
      <c r="G78" s="12">
        <v>7650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/>
      <c r="P78" s="12">
        <v>0</v>
      </c>
    </row>
    <row r="79" spans="1:16" ht="13.5" customHeight="1">
      <c r="A79" s="120">
        <v>851</v>
      </c>
      <c r="B79" s="120"/>
      <c r="C79" s="15" t="s">
        <v>81</v>
      </c>
      <c r="D79" s="16">
        <f t="shared" ref="D79:N79" si="41">SUM(D80)</f>
        <v>44000</v>
      </c>
      <c r="E79" s="16">
        <f t="shared" si="33"/>
        <v>28024.36</v>
      </c>
      <c r="F79" s="46">
        <f t="shared" si="34"/>
        <v>28024.36</v>
      </c>
      <c r="G79" s="16">
        <f t="shared" si="41"/>
        <v>28024.36</v>
      </c>
      <c r="H79" s="16">
        <f t="shared" si="41"/>
        <v>0</v>
      </c>
      <c r="I79" s="16">
        <f t="shared" si="41"/>
        <v>0</v>
      </c>
      <c r="J79" s="16">
        <f t="shared" si="41"/>
        <v>0</v>
      </c>
      <c r="K79" s="16">
        <f t="shared" si="41"/>
        <v>0</v>
      </c>
      <c r="L79" s="16">
        <f t="shared" si="41"/>
        <v>0</v>
      </c>
      <c r="M79" s="16">
        <f t="shared" si="41"/>
        <v>0</v>
      </c>
      <c r="N79" s="16">
        <f t="shared" si="41"/>
        <v>0</v>
      </c>
      <c r="O79" s="16"/>
      <c r="P79" s="16">
        <f>SUM(P80)</f>
        <v>0</v>
      </c>
    </row>
    <row r="80" spans="1:16" ht="22.5" customHeight="1">
      <c r="A80" s="95"/>
      <c r="B80" s="43" t="s">
        <v>82</v>
      </c>
      <c r="C80" s="86" t="s">
        <v>83</v>
      </c>
      <c r="D80" s="69">
        <v>44000</v>
      </c>
      <c r="E80" s="70">
        <f t="shared" si="33"/>
        <v>28024.36</v>
      </c>
      <c r="F80" s="69">
        <f t="shared" si="34"/>
        <v>28024.36</v>
      </c>
      <c r="G80" s="69">
        <v>28024.36</v>
      </c>
      <c r="H80" s="69">
        <v>0</v>
      </c>
      <c r="I80" s="69">
        <v>0</v>
      </c>
      <c r="J80" s="69">
        <v>0</v>
      </c>
      <c r="K80" s="69">
        <v>0</v>
      </c>
      <c r="L80" s="69">
        <v>0</v>
      </c>
      <c r="M80" s="69">
        <v>0</v>
      </c>
      <c r="N80" s="69">
        <v>0</v>
      </c>
      <c r="O80" s="69"/>
      <c r="P80" s="69">
        <v>0</v>
      </c>
    </row>
    <row r="81" spans="1:16">
      <c r="A81" s="115">
        <v>852</v>
      </c>
      <c r="B81" s="120"/>
      <c r="C81" s="120" t="s">
        <v>84</v>
      </c>
      <c r="D81" s="16">
        <f>SUM(D82:D90)</f>
        <v>2471974</v>
      </c>
      <c r="E81" s="16">
        <f t="shared" ref="E81:P81" si="42">SUM(E82:E90)</f>
        <v>1240021.78</v>
      </c>
      <c r="F81" s="16">
        <f t="shared" si="42"/>
        <v>1240021.78</v>
      </c>
      <c r="G81" s="16">
        <f t="shared" si="42"/>
        <v>84247</v>
      </c>
      <c r="H81" s="16">
        <f t="shared" si="42"/>
        <v>1155774.78</v>
      </c>
      <c r="I81" s="16">
        <f t="shared" si="42"/>
        <v>0</v>
      </c>
      <c r="J81" s="16">
        <f t="shared" si="42"/>
        <v>0</v>
      </c>
      <c r="K81" s="16">
        <f t="shared" si="42"/>
        <v>0</v>
      </c>
      <c r="L81" s="16">
        <f t="shared" si="42"/>
        <v>0</v>
      </c>
      <c r="M81" s="16">
        <f t="shared" si="42"/>
        <v>0</v>
      </c>
      <c r="N81" s="16">
        <f t="shared" si="42"/>
        <v>0</v>
      </c>
      <c r="O81" s="16">
        <f t="shared" si="42"/>
        <v>0</v>
      </c>
      <c r="P81" s="16">
        <f t="shared" si="42"/>
        <v>0</v>
      </c>
    </row>
    <row r="82" spans="1:16">
      <c r="A82" s="65"/>
      <c r="B82" s="83" t="s">
        <v>55</v>
      </c>
      <c r="C82" s="7" t="s">
        <v>56</v>
      </c>
      <c r="D82" s="12">
        <v>500</v>
      </c>
      <c r="E82" s="11">
        <f t="shared" si="33"/>
        <v>322</v>
      </c>
      <c r="F82" s="12">
        <f t="shared" si="34"/>
        <v>322</v>
      </c>
      <c r="G82" s="12">
        <v>322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/>
      <c r="P82" s="12">
        <v>0</v>
      </c>
    </row>
    <row r="83" spans="1:16">
      <c r="A83" s="66"/>
      <c r="B83" s="108" t="s">
        <v>98</v>
      </c>
      <c r="C83" s="135" t="s">
        <v>122</v>
      </c>
      <c r="D83" s="69">
        <v>1300</v>
      </c>
      <c r="E83" s="70">
        <f t="shared" ref="E83" si="43">SUM(F83+L83)</f>
        <v>689.72</v>
      </c>
      <c r="F83" s="69">
        <f t="shared" ref="F83" si="44">G83+H83+I83+J83+K83</f>
        <v>689.72</v>
      </c>
      <c r="G83" s="69">
        <v>689.72</v>
      </c>
      <c r="H83" s="69">
        <v>0</v>
      </c>
      <c r="I83" s="69">
        <v>0</v>
      </c>
      <c r="J83" s="69">
        <v>0</v>
      </c>
      <c r="K83" s="69">
        <v>0</v>
      </c>
      <c r="L83" s="69">
        <v>0</v>
      </c>
      <c r="M83" s="69">
        <v>0</v>
      </c>
      <c r="N83" s="69">
        <v>0</v>
      </c>
      <c r="O83" s="19">
        <v>0</v>
      </c>
      <c r="P83" s="69">
        <v>0</v>
      </c>
    </row>
    <row r="84" spans="1:16">
      <c r="A84" s="66"/>
      <c r="B84" s="81" t="s">
        <v>58</v>
      </c>
      <c r="C84" s="7" t="s">
        <v>59</v>
      </c>
      <c r="D84" s="12">
        <v>1700</v>
      </c>
      <c r="E84" s="11">
        <f t="shared" si="33"/>
        <v>835.28</v>
      </c>
      <c r="F84" s="12">
        <f t="shared" si="34"/>
        <v>835.28</v>
      </c>
      <c r="G84" s="12">
        <v>835.28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</row>
    <row r="85" spans="1:16" ht="76.5" customHeight="1">
      <c r="A85" s="66"/>
      <c r="B85" s="132">
        <v>2010</v>
      </c>
      <c r="C85" s="86" t="s">
        <v>114</v>
      </c>
      <c r="D85" s="69">
        <v>783981</v>
      </c>
      <c r="E85" s="70">
        <f t="shared" si="33"/>
        <v>551990</v>
      </c>
      <c r="F85" s="69">
        <f t="shared" si="34"/>
        <v>551990</v>
      </c>
      <c r="G85" s="69">
        <v>0</v>
      </c>
      <c r="H85" s="69">
        <v>551990</v>
      </c>
      <c r="I85" s="69">
        <v>0</v>
      </c>
      <c r="J85" s="69">
        <v>0</v>
      </c>
      <c r="K85" s="69">
        <v>0</v>
      </c>
      <c r="L85" s="69">
        <v>0</v>
      </c>
      <c r="M85" s="69">
        <v>0</v>
      </c>
      <c r="N85" s="69">
        <v>0</v>
      </c>
      <c r="O85" s="69">
        <v>0</v>
      </c>
      <c r="P85" s="69">
        <v>0</v>
      </c>
    </row>
    <row r="86" spans="1:16" ht="40.5" customHeight="1">
      <c r="A86" s="150"/>
      <c r="B86" s="52"/>
      <c r="C86" s="87"/>
      <c r="D86" s="54"/>
      <c r="E86" s="55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146" t="s">
        <v>142</v>
      </c>
    </row>
    <row r="87" spans="1:16">
      <c r="A87" s="149"/>
      <c r="B87" s="56"/>
      <c r="C87" s="88"/>
      <c r="D87" s="58"/>
      <c r="E87" s="59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</row>
    <row r="88" spans="1:16" ht="52.5" customHeight="1">
      <c r="A88" s="66"/>
      <c r="B88" s="147" t="s">
        <v>112</v>
      </c>
      <c r="C88" s="148" t="s">
        <v>113</v>
      </c>
      <c r="D88" s="74">
        <v>134195</v>
      </c>
      <c r="E88" s="75">
        <f t="shared" si="33"/>
        <v>82400</v>
      </c>
      <c r="F88" s="74">
        <f t="shared" si="34"/>
        <v>82400</v>
      </c>
      <c r="G88" s="74">
        <v>82400</v>
      </c>
      <c r="H88" s="74">
        <v>0</v>
      </c>
      <c r="I88" s="74">
        <v>0</v>
      </c>
      <c r="J88" s="74">
        <v>0</v>
      </c>
      <c r="K88" s="74">
        <v>0</v>
      </c>
      <c r="L88" s="74">
        <v>0</v>
      </c>
      <c r="M88" s="74">
        <v>0</v>
      </c>
      <c r="N88" s="74">
        <v>0</v>
      </c>
      <c r="O88" s="74"/>
      <c r="P88" s="74">
        <v>0</v>
      </c>
    </row>
    <row r="89" spans="1:16" ht="108.75" customHeight="1">
      <c r="A89" s="66"/>
      <c r="B89" s="110" t="s">
        <v>117</v>
      </c>
      <c r="C89" s="86" t="s">
        <v>118</v>
      </c>
      <c r="D89" s="12">
        <v>1549298</v>
      </c>
      <c r="E89" s="11">
        <f t="shared" ref="E89" si="45">SUM(F89+L89)</f>
        <v>603784.78</v>
      </c>
      <c r="F89" s="12">
        <f t="shared" ref="F89" si="46">G89+H89+I89+J89+K89</f>
        <v>603784.78</v>
      </c>
      <c r="G89" s="12">
        <v>0</v>
      </c>
      <c r="H89" s="12">
        <v>603784.78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/>
      <c r="P89" s="12">
        <v>0</v>
      </c>
    </row>
    <row r="90" spans="1:16" ht="51" customHeight="1">
      <c r="A90" s="66"/>
      <c r="B90" s="43">
        <v>2360</v>
      </c>
      <c r="C90" s="86" t="s">
        <v>88</v>
      </c>
      <c r="D90" s="19">
        <v>1000</v>
      </c>
      <c r="E90" s="20">
        <f>SUM(F90+L90)</f>
        <v>0</v>
      </c>
      <c r="F90" s="19">
        <f>G90+H90+I90+J90+K90</f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 s="19">
        <v>0</v>
      </c>
    </row>
    <row r="91" spans="1:16" ht="18.75" customHeight="1">
      <c r="A91" s="120">
        <v>854</v>
      </c>
      <c r="B91" s="120"/>
      <c r="C91" s="18" t="s">
        <v>85</v>
      </c>
      <c r="D91" s="16">
        <f t="shared" ref="D91:P91" si="47">SUM(D92)</f>
        <v>7197</v>
      </c>
      <c r="E91" s="16">
        <f t="shared" ref="E91:E94" si="48">SUM(F91+L91)</f>
        <v>7197</v>
      </c>
      <c r="F91" s="46">
        <f t="shared" ref="F91:F94" si="49">G91+H91+I91+J91+K91</f>
        <v>7197</v>
      </c>
      <c r="G91" s="16">
        <f t="shared" si="47"/>
        <v>7197</v>
      </c>
      <c r="H91" s="16">
        <f t="shared" si="47"/>
        <v>0</v>
      </c>
      <c r="I91" s="16">
        <f t="shared" si="47"/>
        <v>0</v>
      </c>
      <c r="J91" s="16">
        <f t="shared" si="47"/>
        <v>0</v>
      </c>
      <c r="K91" s="16">
        <f t="shared" si="47"/>
        <v>0</v>
      </c>
      <c r="L91" s="16">
        <f t="shared" si="47"/>
        <v>0</v>
      </c>
      <c r="M91" s="16">
        <f t="shared" si="47"/>
        <v>0</v>
      </c>
      <c r="N91" s="16">
        <f t="shared" si="47"/>
        <v>0</v>
      </c>
      <c r="O91" s="16">
        <f t="shared" si="47"/>
        <v>0</v>
      </c>
      <c r="P91" s="16">
        <f t="shared" si="47"/>
        <v>0</v>
      </c>
    </row>
    <row r="92" spans="1:16" ht="51.75" customHeight="1">
      <c r="A92" s="95"/>
      <c r="B92" s="43">
        <v>2030</v>
      </c>
      <c r="C92" s="86" t="s">
        <v>113</v>
      </c>
      <c r="D92" s="69">
        <v>7197</v>
      </c>
      <c r="E92" s="70">
        <f t="shared" si="48"/>
        <v>7197</v>
      </c>
      <c r="F92" s="69">
        <f t="shared" si="49"/>
        <v>7197</v>
      </c>
      <c r="G92" s="69">
        <v>7197</v>
      </c>
      <c r="H92" s="69">
        <v>0</v>
      </c>
      <c r="I92" s="69">
        <v>0</v>
      </c>
      <c r="J92" s="69">
        <v>0</v>
      </c>
      <c r="K92" s="69">
        <v>0</v>
      </c>
      <c r="L92" s="69">
        <v>0</v>
      </c>
      <c r="M92" s="69">
        <v>0</v>
      </c>
      <c r="N92" s="69">
        <v>0</v>
      </c>
      <c r="O92" s="69"/>
      <c r="P92" s="69">
        <v>0</v>
      </c>
    </row>
    <row r="93" spans="1:16" ht="23.25" customHeight="1">
      <c r="A93" s="120">
        <v>900</v>
      </c>
      <c r="B93" s="120"/>
      <c r="C93" s="18" t="s">
        <v>87</v>
      </c>
      <c r="D93" s="16">
        <f>SUM(D94:D97)</f>
        <v>270730</v>
      </c>
      <c r="E93" s="16">
        <f t="shared" si="48"/>
        <v>133471.84</v>
      </c>
      <c r="F93" s="46">
        <f t="shared" si="49"/>
        <v>133471.84</v>
      </c>
      <c r="G93" s="16">
        <f>SUM(G94:G97)</f>
        <v>133471.84</v>
      </c>
      <c r="H93" s="16">
        <f t="shared" ref="H93:O93" si="50">SUM(H94:H94)</f>
        <v>0</v>
      </c>
      <c r="I93" s="16">
        <f t="shared" si="50"/>
        <v>0</v>
      </c>
      <c r="J93" s="16">
        <f t="shared" si="50"/>
        <v>0</v>
      </c>
      <c r="K93" s="16">
        <f t="shared" si="50"/>
        <v>0</v>
      </c>
      <c r="L93" s="16">
        <f t="shared" si="50"/>
        <v>0</v>
      </c>
      <c r="M93" s="16">
        <f t="shared" si="50"/>
        <v>0</v>
      </c>
      <c r="N93" s="16">
        <f t="shared" si="50"/>
        <v>0</v>
      </c>
      <c r="O93" s="16">
        <f t="shared" si="50"/>
        <v>0</v>
      </c>
      <c r="P93" s="16">
        <f>SUM(P94:P94)</f>
        <v>0</v>
      </c>
    </row>
    <row r="94" spans="1:16" ht="31.5" customHeight="1">
      <c r="A94" s="163"/>
      <c r="B94" s="7" t="s">
        <v>74</v>
      </c>
      <c r="C94" s="138" t="s">
        <v>93</v>
      </c>
      <c r="D94" s="67">
        <v>240000</v>
      </c>
      <c r="E94" s="68">
        <f t="shared" si="48"/>
        <v>128378.82</v>
      </c>
      <c r="F94" s="12">
        <f t="shared" si="49"/>
        <v>128378.82</v>
      </c>
      <c r="G94" s="67">
        <v>128378.82</v>
      </c>
      <c r="H94" s="67">
        <v>0</v>
      </c>
      <c r="I94" s="67">
        <v>0</v>
      </c>
      <c r="J94" s="67">
        <v>0</v>
      </c>
      <c r="K94" s="67">
        <v>0</v>
      </c>
      <c r="L94" s="67">
        <v>0</v>
      </c>
      <c r="M94" s="67">
        <v>0</v>
      </c>
      <c r="N94" s="67">
        <v>0</v>
      </c>
      <c r="O94" s="67">
        <v>0</v>
      </c>
      <c r="P94" s="67">
        <v>0</v>
      </c>
    </row>
    <row r="95" spans="1:16">
      <c r="A95" s="163"/>
      <c r="B95" s="109" t="s">
        <v>61</v>
      </c>
      <c r="C95" s="90" t="s">
        <v>62</v>
      </c>
      <c r="D95" s="74">
        <v>4000</v>
      </c>
      <c r="E95" s="75">
        <f t="shared" ref="E95:E97" si="51">SUM(F95+L95)</f>
        <v>4126.97</v>
      </c>
      <c r="F95" s="74">
        <f t="shared" ref="F95:F97" si="52">G95+H95+I95+J95+K95</f>
        <v>4126.97</v>
      </c>
      <c r="G95" s="74">
        <v>4126.97</v>
      </c>
      <c r="H95" s="74">
        <v>0</v>
      </c>
      <c r="I95" s="74">
        <v>0</v>
      </c>
      <c r="J95" s="74">
        <v>0</v>
      </c>
      <c r="K95" s="74">
        <v>0</v>
      </c>
      <c r="L95" s="74">
        <v>0</v>
      </c>
      <c r="M95" s="74">
        <v>0</v>
      </c>
      <c r="N95" s="74">
        <v>0</v>
      </c>
      <c r="O95" s="74">
        <v>0</v>
      </c>
      <c r="P95" s="74">
        <v>0</v>
      </c>
    </row>
    <row r="96" spans="1:16" ht="31.5" customHeight="1">
      <c r="A96" s="163"/>
      <c r="B96" s="3" t="s">
        <v>76</v>
      </c>
      <c r="C96" s="131" t="s">
        <v>136</v>
      </c>
      <c r="D96" s="12">
        <v>0</v>
      </c>
      <c r="E96" s="11">
        <f t="shared" ref="E96" si="53">SUM(F96+L96)</f>
        <v>966.05</v>
      </c>
      <c r="F96" s="12">
        <f t="shared" ref="F96" si="54">G96+H96+I96+J96+K96</f>
        <v>966.05</v>
      </c>
      <c r="G96" s="12">
        <v>966.05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9">
        <v>0</v>
      </c>
      <c r="P96" s="12">
        <v>0</v>
      </c>
    </row>
    <row r="97" spans="1:17" ht="63" customHeight="1">
      <c r="A97" s="163"/>
      <c r="B97" s="3">
        <v>2460</v>
      </c>
      <c r="C97" s="73" t="s">
        <v>119</v>
      </c>
      <c r="D97" s="12">
        <v>26730</v>
      </c>
      <c r="E97" s="11">
        <f t="shared" si="51"/>
        <v>0</v>
      </c>
      <c r="F97" s="12">
        <f t="shared" si="52"/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9">
        <v>0</v>
      </c>
      <c r="P97" s="12">
        <v>0</v>
      </c>
    </row>
    <row r="98" spans="1:17">
      <c r="A98" s="166" t="s">
        <v>86</v>
      </c>
      <c r="B98" s="166"/>
      <c r="C98" s="166"/>
      <c r="D98" s="16">
        <f t="shared" ref="D98:P98" si="55">SUM(D13+D16+D21+D28+D38+D42+D44+D49+D64+D71+D79+D81+D91+D93)</f>
        <v>11833127.960000001</v>
      </c>
      <c r="E98" s="16">
        <f t="shared" si="55"/>
        <v>6278980.9500000002</v>
      </c>
      <c r="F98" s="16">
        <f t="shared" si="55"/>
        <v>5397242.8099999996</v>
      </c>
      <c r="G98" s="16">
        <f t="shared" si="55"/>
        <v>4029192.5599999996</v>
      </c>
      <c r="H98" s="16">
        <f t="shared" si="55"/>
        <v>1368050.25</v>
      </c>
      <c r="I98" s="16">
        <f t="shared" si="55"/>
        <v>0</v>
      </c>
      <c r="J98" s="16">
        <f t="shared" si="55"/>
        <v>0</v>
      </c>
      <c r="K98" s="16">
        <f t="shared" si="55"/>
        <v>0</v>
      </c>
      <c r="L98" s="16">
        <f t="shared" si="55"/>
        <v>881738.14</v>
      </c>
      <c r="M98" s="16">
        <f t="shared" si="55"/>
        <v>133498.76999999999</v>
      </c>
      <c r="N98" s="16">
        <f t="shared" si="55"/>
        <v>0</v>
      </c>
      <c r="O98" s="16">
        <f t="shared" si="55"/>
        <v>748239.37</v>
      </c>
      <c r="P98" s="16">
        <f t="shared" si="55"/>
        <v>0</v>
      </c>
      <c r="Q98" s="2"/>
    </row>
    <row r="99" spans="1:17">
      <c r="A99" s="139"/>
      <c r="B99" s="139"/>
      <c r="C99" s="139"/>
      <c r="D99" s="139"/>
      <c r="E99" s="139"/>
      <c r="F99" s="139"/>
      <c r="G99" s="139"/>
      <c r="H99" s="139"/>
      <c r="I99" s="139"/>
      <c r="J99" s="139"/>
      <c r="K99" s="139"/>
      <c r="L99" s="139"/>
      <c r="M99" s="139"/>
      <c r="N99" s="139"/>
      <c r="O99" s="139"/>
      <c r="P99" s="140" t="s">
        <v>143</v>
      </c>
    </row>
    <row r="100" spans="1:17">
      <c r="A100" s="139"/>
      <c r="B100" s="139"/>
      <c r="C100" s="139"/>
      <c r="D100" s="139"/>
      <c r="E100" s="139"/>
      <c r="F100" s="139"/>
      <c r="G100" s="139"/>
      <c r="H100" s="139"/>
      <c r="I100" s="139"/>
      <c r="J100" s="139"/>
      <c r="K100" s="139"/>
      <c r="L100" s="139"/>
      <c r="M100" s="139"/>
      <c r="N100" s="139"/>
      <c r="O100" s="139"/>
      <c r="P100" s="139"/>
    </row>
    <row r="101" spans="1:17">
      <c r="A101" s="139"/>
      <c r="B101" s="139"/>
      <c r="C101" s="139"/>
      <c r="D101" s="139"/>
      <c r="E101" s="139"/>
      <c r="F101" s="139"/>
      <c r="G101" s="139"/>
      <c r="H101" s="139"/>
      <c r="I101" s="139"/>
      <c r="J101" s="139"/>
      <c r="K101" s="139"/>
      <c r="L101" s="139"/>
      <c r="M101" s="139"/>
      <c r="N101" s="139"/>
      <c r="O101" s="139"/>
      <c r="P101" s="139"/>
    </row>
    <row r="102" spans="1:17">
      <c r="A102" s="139"/>
      <c r="B102" s="139"/>
      <c r="C102" s="139"/>
      <c r="D102" s="113"/>
      <c r="E102" s="139"/>
      <c r="F102" s="139"/>
      <c r="G102" s="139"/>
      <c r="H102" s="139"/>
      <c r="I102" s="139"/>
      <c r="J102" s="139"/>
      <c r="K102" s="139"/>
      <c r="L102" s="139"/>
      <c r="M102" s="139"/>
      <c r="N102" s="139"/>
      <c r="O102" s="139"/>
      <c r="P102" s="139"/>
    </row>
    <row r="103" spans="1:17">
      <c r="A103" s="139"/>
      <c r="B103" s="139"/>
      <c r="C103" s="139"/>
      <c r="D103" s="114"/>
      <c r="E103" s="114"/>
      <c r="F103" s="139"/>
      <c r="G103" s="139"/>
      <c r="H103" s="139"/>
      <c r="I103" s="139"/>
      <c r="J103" s="139"/>
      <c r="K103" s="139"/>
      <c r="L103" s="139"/>
      <c r="M103" s="139"/>
      <c r="N103" s="139"/>
      <c r="O103" s="139"/>
      <c r="P103" s="139"/>
    </row>
    <row r="104" spans="1:17">
      <c r="A104" s="139"/>
      <c r="B104" s="139"/>
      <c r="C104" s="139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  <c r="P104" s="139"/>
    </row>
    <row r="105" spans="1:17">
      <c r="A105" s="139"/>
      <c r="B105" s="139"/>
      <c r="C105" s="139"/>
      <c r="D105" s="139"/>
      <c r="E105" s="139"/>
      <c r="F105" s="139"/>
      <c r="G105" s="139"/>
      <c r="H105" s="139"/>
      <c r="I105" s="139"/>
      <c r="J105" s="139"/>
      <c r="K105" s="139"/>
      <c r="L105" s="139"/>
      <c r="M105" s="139"/>
      <c r="N105" s="139"/>
      <c r="O105" s="139"/>
      <c r="P105" s="140"/>
    </row>
  </sheetData>
  <mergeCells count="18">
    <mergeCell ref="B38:C38"/>
    <mergeCell ref="A94:A97"/>
    <mergeCell ref="A65:A68"/>
    <mergeCell ref="A98:C98"/>
    <mergeCell ref="C4:C11"/>
    <mergeCell ref="B4:B11"/>
    <mergeCell ref="A4:A11"/>
    <mergeCell ref="A17:A20"/>
    <mergeCell ref="B13:C13"/>
    <mergeCell ref="A45:A46"/>
    <mergeCell ref="F4:P4"/>
    <mergeCell ref="F5:K5"/>
    <mergeCell ref="L5:P5"/>
    <mergeCell ref="F6:F9"/>
    <mergeCell ref="G6:K6"/>
    <mergeCell ref="L6:L9"/>
    <mergeCell ref="M6:P6"/>
    <mergeCell ref="G7:G11"/>
  </mergeCells>
  <pageMargins left="0.39370078740157483" right="0.35433070866141736" top="0.82677165354330717" bottom="0.8267716535433071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dochody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pcuser</cp:lastModifiedBy>
  <cp:lastPrinted>2016-08-25T08:48:37Z</cp:lastPrinted>
  <dcterms:created xsi:type="dcterms:W3CDTF">2010-10-13T09:48:04Z</dcterms:created>
  <dcterms:modified xsi:type="dcterms:W3CDTF">2016-08-25T08:49:13Z</dcterms:modified>
</cp:coreProperties>
</file>